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codeName="ThisWorkbook" defaultThemeVersion="166925"/>
  <mc:AlternateContent xmlns:mc="http://schemas.openxmlformats.org/markup-compatibility/2006">
    <mc:Choice Requires="x15">
      <x15ac:absPath xmlns:x15ac="http://schemas.microsoft.com/office/spreadsheetml/2010/11/ac" url="C:\Development\Sage CRE\SQL Estimating Exports\AECentric\Exports\MICROSOFT\"/>
    </mc:Choice>
  </mc:AlternateContent>
  <xr:revisionPtr revIDLastSave="0" documentId="8_{C8A8E1E1-3474-46FB-B3DA-A08B54F65E3F}" xr6:coauthVersionLast="47" xr6:coauthVersionMax="47" xr10:uidLastSave="{00000000-0000-0000-0000-000000000000}"/>
  <bookViews>
    <workbookView xWindow="-120" yWindow="-120" windowWidth="24240" windowHeight="13140" firstSheet="2" activeTab="2" xr2:uid="{1C84B4EF-9CAD-4DDB-B9A8-4BDBA993F31E}"/>
  </bookViews>
  <sheets>
    <sheet name="Connectivity Audit" sheetId="3" state="hidden" r:id="rId1"/>
    <sheet name="Estimate Validation" sheetId="7" state="hidden" r:id="rId2"/>
    <sheet name="Crosstab Summary" sheetId="4" r:id="rId3"/>
    <sheet name="Addon Exception Audit" sheetId="6" state="hidden" r:id="rId4"/>
    <sheet name="Addon Validation" sheetId="8" state="hidden" r:id="rId5"/>
  </sheets>
  <definedNames>
    <definedName name="_xlnm._FilterDatabase" localSheetId="3" hidden="1">'Addon Exception Audit'!$A$2:$E$2</definedName>
    <definedName name="_xlnm._FilterDatabase" localSheetId="4" hidden="1">'Addon Validation'!$A$2:$F$2</definedName>
    <definedName name="_xlnm._FilterDatabase" localSheetId="1" hidden="1">'Estimate Validation'!$A$1:$B$1</definedName>
    <definedName name="CurrentEstimateBranch">'Connectivity Audit'!$B$7</definedName>
    <definedName name="CurrentEstimateCatalogName">'Connectivity Audit'!$B$3</definedName>
    <definedName name="CurrentEstimateId">'Connectivity Audit'!$B$4</definedName>
    <definedName name="CurrentEstimateName">'Connectivity Audit'!$B$6</definedName>
    <definedName name="CurrentEstimateUser">'Connectivity Audit'!$B$8</definedName>
    <definedName name="CurrentSqlInstanceName">'Connectivity Audit'!$B$2</definedName>
    <definedName name="JobSize">'Crosstab Summary'!$B$2</definedName>
    <definedName name="JobUnitName">'Crosstab Summary'!$C$2</definedName>
    <definedName name="_xlnm.Print_Area" localSheetId="3">'Addon Exception Audit'!$A:$E</definedName>
    <definedName name="_xlnm.Print_Area" localSheetId="4">'Addon Validation'!$A:$F</definedName>
    <definedName name="_xlnm.Print_Area" localSheetId="0">'Connectivity Audit'!$A:$D</definedName>
    <definedName name="_xlnm.Print_Area" localSheetId="2">'Crosstab Summary'!$A:$N</definedName>
    <definedName name="_xlnm.Print_Titles" localSheetId="3">'Addon Exception Audit'!$1:$2</definedName>
    <definedName name="_xlnm.Print_Titles" localSheetId="4">'Addon Validation'!$1:$3</definedName>
    <definedName name="_xlnm.Print_Titles" localSheetId="2">'Crosstab Summary'!$1:$3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41" i="4" l="1"/>
  <c r="K41" i="4"/>
  <c r="I41" i="4"/>
  <c r="B41" i="4" s="1"/>
  <c r="G41" i="4"/>
  <c r="E41" i="4"/>
  <c r="B39" i="4"/>
  <c r="B38" i="4"/>
  <c r="M36" i="4"/>
  <c r="K36" i="4"/>
  <c r="I36" i="4"/>
  <c r="G36" i="4"/>
  <c r="E36" i="4"/>
  <c r="B36" i="4"/>
  <c r="B35" i="4"/>
  <c r="M33" i="4"/>
  <c r="K33" i="4"/>
  <c r="I33" i="4"/>
  <c r="G33" i="4"/>
  <c r="E33" i="4"/>
  <c r="B33" i="4"/>
  <c r="C33" i="4" s="1"/>
  <c r="B32" i="4"/>
  <c r="B31" i="4"/>
  <c r="B30" i="4"/>
  <c r="B29" i="4"/>
  <c r="B28" i="4"/>
  <c r="B27" i="4"/>
  <c r="B26" i="4"/>
  <c r="B25" i="4"/>
  <c r="B24" i="4"/>
  <c r="B23" i="4"/>
  <c r="B22" i="4"/>
  <c r="B21" i="4"/>
  <c r="B20" i="4"/>
  <c r="C20" i="4" s="1"/>
  <c r="B19" i="4"/>
  <c r="B18" i="4"/>
  <c r="B17" i="4"/>
  <c r="B16" i="4"/>
  <c r="C16" i="4" s="1"/>
  <c r="B15" i="4"/>
  <c r="C15" i="4" s="1"/>
  <c r="B14" i="4"/>
  <c r="B13" i="4"/>
  <c r="B12" i="4"/>
  <c r="B11" i="4"/>
  <c r="B10" i="4"/>
  <c r="B9" i="4"/>
  <c r="B8" i="4"/>
  <c r="B7" i="4"/>
  <c r="B6" i="4"/>
  <c r="B5" i="4"/>
  <c r="B4" i="4"/>
  <c r="N38" i="4"/>
  <c r="L38" i="4"/>
  <c r="J38" i="4"/>
  <c r="H38" i="4"/>
  <c r="F38" i="4"/>
  <c r="C38" i="4"/>
  <c r="N31" i="4"/>
  <c r="L31" i="4"/>
  <c r="J31" i="4"/>
  <c r="H31" i="4"/>
  <c r="F31" i="4"/>
  <c r="C31" i="4"/>
  <c r="N30" i="4"/>
  <c r="L30" i="4"/>
  <c r="J30" i="4"/>
  <c r="H30" i="4"/>
  <c r="F30" i="4"/>
  <c r="C30" i="4"/>
  <c r="N29" i="4"/>
  <c r="L29" i="4"/>
  <c r="J29" i="4"/>
  <c r="H29" i="4"/>
  <c r="F29" i="4"/>
  <c r="C29" i="4"/>
  <c r="N28" i="4"/>
  <c r="L28" i="4"/>
  <c r="J28" i="4"/>
  <c r="H28" i="4"/>
  <c r="F28" i="4"/>
  <c r="C28" i="4"/>
  <c r="N27" i="4"/>
  <c r="L27" i="4"/>
  <c r="J27" i="4"/>
  <c r="H27" i="4"/>
  <c r="F27" i="4"/>
  <c r="C27" i="4"/>
  <c r="N26" i="4"/>
  <c r="L26" i="4"/>
  <c r="J26" i="4"/>
  <c r="H26" i="4"/>
  <c r="F26" i="4"/>
  <c r="C26" i="4"/>
  <c r="N25" i="4"/>
  <c r="L25" i="4"/>
  <c r="J25" i="4"/>
  <c r="H25" i="4"/>
  <c r="F25" i="4"/>
  <c r="C25" i="4"/>
  <c r="N24" i="4"/>
  <c r="L24" i="4"/>
  <c r="J24" i="4"/>
  <c r="H24" i="4"/>
  <c r="F24" i="4"/>
  <c r="C24" i="4"/>
  <c r="N23" i="4"/>
  <c r="L23" i="4"/>
  <c r="J23" i="4"/>
  <c r="H23" i="4"/>
  <c r="F23" i="4"/>
  <c r="C23" i="4"/>
  <c r="N22" i="4"/>
  <c r="L22" i="4"/>
  <c r="J22" i="4"/>
  <c r="H22" i="4"/>
  <c r="F22" i="4"/>
  <c r="C22" i="4"/>
  <c r="N21" i="4"/>
  <c r="L21" i="4"/>
  <c r="J21" i="4"/>
  <c r="H21" i="4"/>
  <c r="F21" i="4"/>
  <c r="C21" i="4"/>
  <c r="N20" i="4"/>
  <c r="L20" i="4"/>
  <c r="J20" i="4"/>
  <c r="H20" i="4"/>
  <c r="F20" i="4"/>
  <c r="N19" i="4"/>
  <c r="L19" i="4"/>
  <c r="J19" i="4"/>
  <c r="H19" i="4"/>
  <c r="F19" i="4"/>
  <c r="C19" i="4"/>
  <c r="N18" i="4"/>
  <c r="L18" i="4"/>
  <c r="J18" i="4"/>
  <c r="H18" i="4"/>
  <c r="F18" i="4"/>
  <c r="C18" i="4"/>
  <c r="N17" i="4"/>
  <c r="L17" i="4"/>
  <c r="J17" i="4"/>
  <c r="H17" i="4"/>
  <c r="F17" i="4"/>
  <c r="C17" i="4"/>
  <c r="N16" i="4"/>
  <c r="L16" i="4"/>
  <c r="J16" i="4"/>
  <c r="H16" i="4"/>
  <c r="F16" i="4"/>
  <c r="N15" i="4"/>
  <c r="L15" i="4"/>
  <c r="J15" i="4"/>
  <c r="H15" i="4"/>
  <c r="F15" i="4"/>
  <c r="N14" i="4"/>
  <c r="L14" i="4"/>
  <c r="J14" i="4"/>
  <c r="H14" i="4"/>
  <c r="F14" i="4"/>
  <c r="C14" i="4"/>
  <c r="N13" i="4"/>
  <c r="L13" i="4"/>
  <c r="J13" i="4"/>
  <c r="H13" i="4"/>
  <c r="F13" i="4"/>
  <c r="C13" i="4"/>
  <c r="N12" i="4"/>
  <c r="L12" i="4"/>
  <c r="J12" i="4"/>
  <c r="H12" i="4"/>
  <c r="F12" i="4"/>
  <c r="C12" i="4"/>
  <c r="N11" i="4"/>
  <c r="L11" i="4"/>
  <c r="J11" i="4"/>
  <c r="H11" i="4"/>
  <c r="F11" i="4"/>
  <c r="C11" i="4"/>
  <c r="N10" i="4"/>
  <c r="L10" i="4"/>
  <c r="J10" i="4"/>
  <c r="H10" i="4"/>
  <c r="F10" i="4"/>
  <c r="C10" i="4"/>
  <c r="N9" i="4"/>
  <c r="L9" i="4"/>
  <c r="J9" i="4"/>
  <c r="H9" i="4"/>
  <c r="F9" i="4"/>
  <c r="C9" i="4"/>
  <c r="N8" i="4"/>
  <c r="L8" i="4"/>
  <c r="J8" i="4"/>
  <c r="H8" i="4"/>
  <c r="F8" i="4"/>
  <c r="C8" i="4"/>
  <c r="N7" i="4"/>
  <c r="L7" i="4"/>
  <c r="J7" i="4"/>
  <c r="H7" i="4"/>
  <c r="F7" i="4"/>
  <c r="C7" i="4"/>
  <c r="N6" i="4"/>
  <c r="L6" i="4"/>
  <c r="J6" i="4"/>
  <c r="H6" i="4"/>
  <c r="F6" i="4"/>
  <c r="C6" i="4"/>
  <c r="N5" i="4"/>
  <c r="L5" i="4"/>
  <c r="J5" i="4"/>
  <c r="H5" i="4"/>
  <c r="F5" i="4"/>
  <c r="C5" i="4"/>
  <c r="N4" i="4"/>
  <c r="L4" i="4"/>
  <c r="J4" i="4"/>
  <c r="H4" i="4"/>
  <c r="F4" i="4"/>
  <c r="C4" i="4"/>
  <c r="N33" i="4"/>
  <c r="L33" i="4"/>
  <c r="J33" i="4"/>
  <c r="H33" i="4"/>
  <c r="F33" i="4"/>
  <c r="N32" i="4"/>
  <c r="L32" i="4"/>
  <c r="J32" i="4"/>
  <c r="H32" i="4"/>
  <c r="F32" i="4"/>
  <c r="C32" i="4"/>
  <c r="L41" i="4"/>
  <c r="J41" i="4"/>
  <c r="H41" i="4"/>
  <c r="F41" i="4"/>
  <c r="L39" i="4"/>
  <c r="J39" i="4"/>
  <c r="H39" i="4"/>
  <c r="F39" i="4"/>
  <c r="L36" i="4"/>
  <c r="J36" i="4"/>
  <c r="H36" i="4"/>
  <c r="F36" i="4"/>
  <c r="L35" i="4"/>
  <c r="J35" i="4"/>
  <c r="H35" i="4"/>
  <c r="F35" i="4"/>
  <c r="F12" i="8"/>
  <c r="E12" i="8"/>
  <c r="F11" i="8"/>
  <c r="E11" i="8"/>
  <c r="F10" i="8"/>
  <c r="F9" i="8"/>
  <c r="E9" i="8"/>
  <c r="F8" i="8"/>
  <c r="F7" i="8"/>
  <c r="E7" i="8"/>
  <c r="F6" i="8"/>
  <c r="E6" i="8"/>
  <c r="F5" i="8"/>
  <c r="E5" i="8"/>
  <c r="F4" i="8"/>
  <c r="E4" i="8"/>
  <c r="F3" i="8"/>
  <c r="E3" i="8"/>
  <c r="N39" i="4"/>
  <c r="C39" i="4"/>
  <c r="N35" i="4" l="1"/>
  <c r="N41" i="4"/>
  <c r="C41" i="4"/>
  <c r="N36" i="4"/>
  <c r="C36" i="4"/>
  <c r="C35" i="4"/>
</calcChain>
</file>

<file path=xl/sharedStrings.xml><?xml version="1.0" encoding="utf-8"?>
<sst xmlns="http://schemas.openxmlformats.org/spreadsheetml/2006/main" count="111" uniqueCount="84">
  <si>
    <t>Current Estimate Catalog Name</t>
  </si>
  <si>
    <t>Current Estimate ID</t>
  </si>
  <si>
    <t>Current Estimate Name</t>
  </si>
  <si>
    <t>Current Estimate User</t>
  </si>
  <si>
    <t>Current SQL Instance Name</t>
  </si>
  <si>
    <t>Current Estimate Branch</t>
  </si>
  <si>
    <t>ID</t>
  </si>
  <si>
    <t>Name</t>
  </si>
  <si>
    <t>Branch</t>
  </si>
  <si>
    <t>Other Open Estimates by User</t>
  </si>
  <si>
    <t>Total Project</t>
  </si>
  <si>
    <t>Description</t>
  </si>
  <si>
    <t>Amount</t>
  </si>
  <si>
    <t>Unit Cost</t>
  </si>
  <si>
    <t>Grand Total</t>
  </si>
  <si>
    <t>Row</t>
  </si>
  <si>
    <t>No Categories Selected</t>
  </si>
  <si>
    <t>Invalid Range Selected</t>
  </si>
  <si>
    <t>The following addon(s) cannot be allocated and/or distributed for the reason(s) indicated and
therefore the crosstab analysis cannot be generated.  Please return to the estimate, adjust
the addons as necessary to remedy the exception(s) listed below and run the export again.</t>
  </si>
  <si>
    <t>Status</t>
  </si>
  <si>
    <t>Verify that the first five (5) rows in the totals page are category subtotals</t>
  </si>
  <si>
    <t>Verify that all totals page addons have valid distribution criteria</t>
  </si>
  <si>
    <t>Verify that recalculated addon amounts match stored application values</t>
  </si>
  <si>
    <t>Verify the presence of at least two (2) different row sort values</t>
  </si>
  <si>
    <t>Verify the presence of at least two (2) different column sort values</t>
  </si>
  <si>
    <t>Validation Check</t>
  </si>
  <si>
    <t>DESKTOP-BAV06SS\SAGE_ESTIMATING</t>
  </si>
  <si>
    <t>Estimates_ExportTesting</t>
  </si>
  <si>
    <t>Sample Estimate - Warehouse Project</t>
  </si>
  <si>
    <t>DESKTOP-BAV06SS\MICROSOFT</t>
  </si>
  <si>
    <t>None</t>
  </si>
  <si>
    <t>Position</t>
  </si>
  <si>
    <t>Current Dollar Amounts</t>
  </si>
  <si>
    <t>Calculated within Export Routine</t>
  </si>
  <si>
    <t>Stored in Sage Estimating</t>
  </si>
  <si>
    <t>Current Difference</t>
  </si>
  <si>
    <t>%</t>
  </si>
  <si>
    <t>Labor</t>
  </si>
  <si>
    <t>Material</t>
  </si>
  <si>
    <t>Subcontract</t>
  </si>
  <si>
    <t>Equipment</t>
  </si>
  <si>
    <t>Other</t>
  </si>
  <si>
    <t>Trade Cost Subtotal</t>
  </si>
  <si>
    <t>General Conditions</t>
  </si>
  <si>
    <t>Construction Cost Subtotal</t>
  </si>
  <si>
    <t>Fee</t>
  </si>
  <si>
    <t>Insurance</t>
  </si>
  <si>
    <t>Passed</t>
  </si>
  <si>
    <t>gsf</t>
  </si>
  <si>
    <t>SUBSTRUCTURE</t>
  </si>
  <si>
    <t>sf</t>
  </si>
  <si>
    <t>SHELL</t>
  </si>
  <si>
    <t>INTERIORS</t>
  </si>
  <si>
    <t>SERVICES</t>
  </si>
  <si>
    <t>SPECIAL CONSTRUCTION &amp; DEMOLITION</t>
  </si>
  <si>
    <t>03100 - Concrete Forms &amp; Accessories</t>
  </si>
  <si>
    <t>03200 - Concrete Reinforcement</t>
  </si>
  <si>
    <t>03300 - Cast-in-Place Concrete</t>
  </si>
  <si>
    <t>03600 - Grouts</t>
  </si>
  <si>
    <t>05100 - Structural Metal Framing</t>
  </si>
  <si>
    <t>05200 - Metal Joists</t>
  </si>
  <si>
    <t>05300 - Metal Deck</t>
  </si>
  <si>
    <t>05500 - Metal Fabrications</t>
  </si>
  <si>
    <t>06100 - Rough Carpentry</t>
  </si>
  <si>
    <t>07200 - Thermal Protection</t>
  </si>
  <si>
    <t>07800 - Fire &amp; Smoke Protection</t>
  </si>
  <si>
    <t>08100 - Metal Doors &amp; Frames</t>
  </si>
  <si>
    <t>08200 - Wood &amp; Plastic Doors</t>
  </si>
  <si>
    <t>08300 - Specialty Doors</t>
  </si>
  <si>
    <t>08500 - Windows</t>
  </si>
  <si>
    <t>08700 - Hardware</t>
  </si>
  <si>
    <t>09100 - Metal Support Assemblies</t>
  </si>
  <si>
    <t>09200 - Plaster &amp; Gypsum Board</t>
  </si>
  <si>
    <t>09300 - Tile</t>
  </si>
  <si>
    <t>09500 - Ceilings</t>
  </si>
  <si>
    <t>09600 - Flooring</t>
  </si>
  <si>
    <t>09900 - Paints &amp; Coatings</t>
  </si>
  <si>
    <t>10150 - Compartments &amp; Cubicles</t>
  </si>
  <si>
    <t>10800 - Toilet, Bath &amp; Laundry Accessories</t>
  </si>
  <si>
    <t>13120 - Pre-Engineered Structures</t>
  </si>
  <si>
    <t>13900 - Fire Suppression</t>
  </si>
  <si>
    <t>15400 - Plumbing Fixtures &amp; Equipment</t>
  </si>
  <si>
    <t>15700 - Heating, Ventilating &amp; Air Conditioning Equipment</t>
  </si>
  <si>
    <t>16200 - Electrical Power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</si>
</sst>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_(&quot;$&quot;* #,##0_);_(&quot;$&quot;* \(#,##0\);_(&quot;$&quot;* &quot;-&quot;??_);_(@_)"/>
    <numFmt numFmtId="165" formatCode="_(* #,##0_);_(* \(#,##0\);_(* &quot;-&quot;??_);_(@_)"/>
    <numFmt numFmtId="166" formatCode="_(* #,##0.0000_)%;_(* \(#,##0.0000\)%;_(* &quot;-&quot;??_);_(@_)"/>
  </numFmts>
  <fonts count="7" x14ac:knownFonts="1">
    <font>
      <sz val="11"/>
      <color theme="1"/>
      <name val="Calibri"/>
      <family val="2"/>
      <scheme val="minor"/>
    </font>
    <font>
      <sz val="11"/>
      <color theme="1"/>
      <name val="Calibri"/>
      <family val="2"/>
      <scheme val="minor"/>
    </font>
    <font>
      <b/>
      <sz val="11"/>
      <color theme="1"/>
      <name val="Calibri"/>
      <family val="2"/>
      <scheme val="minor"/>
    </font>
    <font>
      <i/>
      <sz val="11"/>
      <color theme="1"/>
      <name val="Calibri"/>
      <family val="2"/>
      <scheme val="minor"/>
    </font>
    <font>
      <sz val="9"/>
      <color theme="1"/>
      <name val="Calibri"/>
      <family val="2"/>
      <scheme val="minor"/>
    </font>
    <font>
      <b/>
      <sz val="9"/>
      <color theme="1"/>
      <name val="Calibri"/>
      <family val="2"/>
      <scheme val="minor"/>
    </font>
    <font>
      <b/>
      <sz val="11"/>
      <color rgb="FF33CC33"/>
      <name val="Calibri"/>
      <family val="2"/>
      <scheme val="minor"/>
    </font>
  </fonts>
  <fills count="7">
    <fill>
      <patternFill patternType="none"/>
    </fill>
    <fill>
      <patternFill patternType="gray125"/>
    </fill>
    <fill>
      <patternFill patternType="solid">
        <fgColor theme="7" tint="0.79998168889431442"/>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rgb="FFE1E1E1"/>
        <bgColor indexed="64"/>
      </patternFill>
    </fill>
    <fill>
      <patternFill patternType="solid">
        <fgColor rgb="FFFFFF0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s>
  <cellStyleXfs count="3">
    <xf numFmtId="0" fontId="0" fillId="0" borderId="0"/>
    <xf numFmtId="44" fontId="1" fillId="0" borderId="0" applyFont="0" applyFill="0" applyBorder="0" applyAlignment="0" applyProtection="0"/>
    <xf numFmtId="43" fontId="1" fillId="0" borderId="0" applyFont="0" applyFill="0" applyBorder="0" applyAlignment="0" applyProtection="0"/>
  </cellStyleXfs>
  <cellXfs count="68">
    <xf numFmtId="0" fontId="0" fillId="0" borderId="0" xfId="0"/>
    <xf numFmtId="0" fontId="2" fillId="0" borderId="0" xfId="0" applyFont="1" applyAlignment="1">
      <alignment horizontal="left" indent="1"/>
    </xf>
    <xf numFmtId="0" fontId="0" fillId="2" borderId="1" xfId="0" applyFill="1" applyBorder="1" applyAlignment="1">
      <alignment horizontal="left" indent="1"/>
    </xf>
    <xf numFmtId="0" fontId="0" fillId="3" borderId="1" xfId="0" applyFill="1" applyBorder="1" applyAlignment="1">
      <alignment horizontal="left" indent="1"/>
    </xf>
    <xf numFmtId="0" fontId="0" fillId="0" borderId="0" xfId="0" applyAlignment="1">
      <alignment horizontal="left" indent="1"/>
    </xf>
    <xf numFmtId="1" fontId="0" fillId="0" borderId="0" xfId="0" applyNumberFormat="1" applyAlignment="1">
      <alignment horizontal="center"/>
    </xf>
    <xf numFmtId="1" fontId="0" fillId="2" borderId="1" xfId="0" applyNumberFormat="1" applyFill="1" applyBorder="1" applyAlignment="1">
      <alignment horizontal="left" indent="1"/>
    </xf>
    <xf numFmtId="0" fontId="2" fillId="0" borderId="3" xfId="0" applyFont="1" applyBorder="1" applyAlignment="1">
      <alignment horizontal="center"/>
    </xf>
    <xf numFmtId="1" fontId="2" fillId="0" borderId="3" xfId="0" applyNumberFormat="1" applyFont="1" applyBorder="1" applyAlignment="1">
      <alignment horizontal="center"/>
    </xf>
    <xf numFmtId="0" fontId="3" fillId="0" borderId="0" xfId="0" applyFont="1" applyAlignment="1">
      <alignment horizontal="left" indent="1"/>
    </xf>
    <xf numFmtId="1" fontId="3" fillId="0" borderId="0" xfId="0" applyNumberFormat="1" applyFont="1" applyAlignment="1">
      <alignment horizontal="center"/>
    </xf>
    <xf numFmtId="0" fontId="4" fillId="0" borderId="0" xfId="0" applyFont="1" applyAlignment="1">
      <alignment vertical="center"/>
    </xf>
    <xf numFmtId="43" fontId="4" fillId="0" borderId="6" xfId="1" applyNumberFormat="1" applyFont="1" applyBorder="1" applyAlignment="1">
      <alignment vertical="center"/>
    </xf>
    <xf numFmtId="164" fontId="5" fillId="0" borderId="7" xfId="1" applyNumberFormat="1" applyFont="1" applyBorder="1" applyAlignment="1">
      <alignment horizontal="center" vertical="center"/>
    </xf>
    <xf numFmtId="44" fontId="5" fillId="0" borderId="8" xfId="1" applyFont="1" applyBorder="1" applyAlignment="1">
      <alignment horizontal="center" vertical="center"/>
    </xf>
    <xf numFmtId="0" fontId="5" fillId="0" borderId="0" xfId="0" applyFont="1" applyAlignment="1">
      <alignment vertical="center"/>
    </xf>
    <xf numFmtId="164" fontId="4" fillId="0" borderId="7" xfId="1" applyNumberFormat="1" applyFont="1" applyBorder="1" applyAlignment="1">
      <alignment vertical="center"/>
    </xf>
    <xf numFmtId="44" fontId="4" fillId="0" borderId="8" xfId="1" applyFont="1" applyBorder="1" applyAlignment="1">
      <alignment vertical="center"/>
    </xf>
    <xf numFmtId="164" fontId="5" fillId="0" borderId="7" xfId="1" applyNumberFormat="1" applyFont="1" applyBorder="1" applyAlignment="1">
      <alignment vertical="center"/>
    </xf>
    <xf numFmtId="44" fontId="5" fillId="0" borderId="8" xfId="1" applyFont="1" applyBorder="1" applyAlignment="1">
      <alignment vertical="center"/>
    </xf>
    <xf numFmtId="164" fontId="4" fillId="0" borderId="0" xfId="1" applyNumberFormat="1" applyFont="1" applyAlignment="1">
      <alignment vertical="center"/>
    </xf>
    <xf numFmtId="44" fontId="4" fillId="0" borderId="0" xfId="1" applyFont="1" applyAlignment="1">
      <alignment vertical="center"/>
    </xf>
    <xf numFmtId="164" fontId="5" fillId="0" borderId="11" xfId="1" applyNumberFormat="1" applyFont="1" applyBorder="1" applyAlignment="1">
      <alignment vertical="center"/>
    </xf>
    <xf numFmtId="44" fontId="5" fillId="0" borderId="12" xfId="1" applyFont="1" applyBorder="1" applyAlignment="1">
      <alignment vertical="center"/>
    </xf>
    <xf numFmtId="0" fontId="4" fillId="0" borderId="2" xfId="0" applyFont="1" applyBorder="1" applyAlignment="1">
      <alignment horizontal="left" vertical="center" indent="1"/>
    </xf>
    <xf numFmtId="0" fontId="0" fillId="0" borderId="0" xfId="0" applyAlignment="1">
      <alignment horizontal="center" vertical="center"/>
    </xf>
    <xf numFmtId="0" fontId="0" fillId="0" borderId="0" xfId="0" applyAlignment="1">
      <alignment vertical="center"/>
    </xf>
    <xf numFmtId="165" fontId="0" fillId="4" borderId="0" xfId="2" applyNumberFormat="1" applyFont="1" applyFill="1" applyAlignment="1">
      <alignment horizontal="center" vertical="center"/>
    </xf>
    <xf numFmtId="0" fontId="0" fillId="4" borderId="0" xfId="0" applyFill="1" applyAlignment="1">
      <alignment horizontal="center" vertical="center"/>
    </xf>
    <xf numFmtId="44" fontId="0" fillId="4" borderId="0" xfId="1" applyFont="1" applyFill="1" applyAlignment="1">
      <alignment horizontal="center" vertical="center"/>
    </xf>
    <xf numFmtId="165" fontId="0" fillId="0" borderId="0" xfId="2" applyNumberFormat="1" applyFont="1" applyAlignment="1">
      <alignment vertical="center"/>
    </xf>
    <xf numFmtId="44" fontId="0" fillId="0" borderId="0" xfId="1" applyFont="1" applyAlignment="1">
      <alignment vertical="center"/>
    </xf>
    <xf numFmtId="0" fontId="0" fillId="0" borderId="0" xfId="0" applyAlignment="1">
      <alignment horizontal="left" vertical="center" wrapText="1" indent="1"/>
    </xf>
    <xf numFmtId="49" fontId="4" fillId="0" borderId="0" xfId="0" applyNumberFormat="1" applyFont="1" applyAlignment="1">
      <alignment horizontal="left" vertical="center" indent="1"/>
    </xf>
    <xf numFmtId="49" fontId="4" fillId="0" borderId="0" xfId="0" applyNumberFormat="1" applyFont="1" applyAlignment="1">
      <alignment horizontal="left" vertical="center"/>
    </xf>
    <xf numFmtId="49" fontId="5" fillId="0" borderId="0" xfId="0" applyNumberFormat="1" applyFont="1" applyAlignment="1">
      <alignment horizontal="center" vertical="center"/>
    </xf>
    <xf numFmtId="49" fontId="4" fillId="0" borderId="9" xfId="0" applyNumberFormat="1" applyFont="1" applyBorder="1" applyAlignment="1">
      <alignment horizontal="left" vertical="center" wrapText="1" indent="1"/>
    </xf>
    <xf numFmtId="49" fontId="5" fillId="0" borderId="10" xfId="0" applyNumberFormat="1" applyFont="1" applyBorder="1" applyAlignment="1">
      <alignment horizontal="right" vertical="center" indent="1"/>
    </xf>
    <xf numFmtId="49" fontId="5" fillId="0" borderId="0" xfId="0" applyNumberFormat="1" applyFont="1" applyAlignment="1">
      <alignment horizontal="right" vertical="center" indent="1"/>
    </xf>
    <xf numFmtId="49" fontId="4" fillId="0" borderId="0" xfId="0" applyNumberFormat="1" applyFont="1" applyAlignment="1">
      <alignment vertical="center"/>
    </xf>
    <xf numFmtId="0" fontId="0" fillId="0" borderId="0" xfId="0" applyAlignment="1">
      <alignment vertical="center" wrapText="1"/>
    </xf>
    <xf numFmtId="0" fontId="2" fillId="0" borderId="0" xfId="0" applyFont="1" applyAlignment="1">
      <alignment horizontal="center" vertical="center" wrapText="1"/>
    </xf>
    <xf numFmtId="0" fontId="2" fillId="4" borderId="0" xfId="0" applyFont="1" applyFill="1" applyAlignment="1">
      <alignment horizontal="center" vertical="center" wrapText="1"/>
    </xf>
    <xf numFmtId="0" fontId="2" fillId="0" borderId="0" xfId="0" applyFont="1" applyAlignment="1">
      <alignment vertical="center" wrapText="1"/>
    </xf>
    <xf numFmtId="49" fontId="4" fillId="0" borderId="4" xfId="1" applyNumberFormat="1" applyFont="1" applyBorder="1" applyAlignment="1">
      <alignment horizontal="center" vertical="center"/>
    </xf>
    <xf numFmtId="49" fontId="0" fillId="0" borderId="5" xfId="0" applyNumberFormat="1" applyBorder="1" applyAlignment="1">
      <alignment horizontal="center" vertical="center"/>
    </xf>
    <xf numFmtId="49" fontId="4" fillId="0" borderId="4" xfId="1" applyNumberFormat="1" applyFont="1" applyBorder="1" applyAlignment="1">
      <alignment horizontal="center" vertical="center" wrapText="1"/>
    </xf>
    <xf numFmtId="49" fontId="0" fillId="0" borderId="5" xfId="0" applyNumberFormat="1" applyBorder="1" applyAlignment="1">
      <alignment horizontal="center" vertical="center" wrapText="1"/>
    </xf>
    <xf numFmtId="0" fontId="0" fillId="4" borderId="0" xfId="0" applyFill="1" applyAlignment="1">
      <alignment horizontal="center" vertical="center" textRotation="90" wrapText="1"/>
    </xf>
    <xf numFmtId="0" fontId="0" fillId="0" borderId="0" xfId="2" applyNumberFormat="1" applyFont="1" applyAlignment="1">
      <alignment horizontal="left" vertical="center" wrapText="1" indent="1"/>
    </xf>
    <xf numFmtId="0" fontId="0" fillId="0" borderId="0" xfId="0" applyNumberFormat="1" applyAlignment="1">
      <alignment horizontal="left" vertical="center" wrapText="1" indent="1"/>
    </xf>
    <xf numFmtId="0" fontId="0" fillId="0" borderId="0" xfId="0" applyAlignment="1">
      <alignment horizontal="left" vertical="center" indent="1"/>
    </xf>
    <xf numFmtId="0" fontId="0" fillId="0" borderId="0" xfId="0" applyAlignment="1">
      <alignment horizontal="center"/>
    </xf>
    <xf numFmtId="165" fontId="0" fillId="0" borderId="0" xfId="0" applyNumberFormat="1" applyAlignment="1">
      <alignment vertical="center"/>
    </xf>
    <xf numFmtId="44" fontId="0" fillId="0" borderId="0" xfId="0" applyNumberFormat="1" applyAlignment="1">
      <alignment vertical="center"/>
    </xf>
    <xf numFmtId="166" fontId="0" fillId="0" borderId="0" xfId="0" applyNumberFormat="1" applyAlignment="1">
      <alignment horizontal="center" vertical="center"/>
    </xf>
    <xf numFmtId="165" fontId="0" fillId="5" borderId="1" xfId="0" applyNumberFormat="1" applyFill="1" applyBorder="1" applyAlignment="1">
      <alignment horizontal="center" vertical="center" textRotation="90" wrapText="1"/>
    </xf>
    <xf numFmtId="0" fontId="0" fillId="5" borderId="1" xfId="0" applyFill="1" applyBorder="1" applyAlignment="1">
      <alignment horizontal="center" vertical="center" wrapText="1"/>
    </xf>
    <xf numFmtId="44" fontId="0" fillId="5" borderId="1" xfId="0" applyNumberFormat="1" applyFill="1" applyBorder="1" applyAlignment="1">
      <alignment horizontal="center" vertical="center" wrapText="1"/>
    </xf>
    <xf numFmtId="44" fontId="0" fillId="5" borderId="1" xfId="0" applyNumberFormat="1" applyFill="1" applyBorder="1" applyAlignment="1">
      <alignment horizontal="center" vertical="center" wrapText="1"/>
    </xf>
    <xf numFmtId="166" fontId="0" fillId="5" borderId="1" xfId="0" applyNumberFormat="1" applyFill="1" applyBorder="1" applyAlignment="1">
      <alignment horizontal="center" vertical="center" wrapText="1"/>
    </xf>
    <xf numFmtId="165" fontId="2" fillId="6" borderId="10" xfId="0" applyNumberFormat="1" applyFont="1" applyFill="1" applyBorder="1" applyAlignment="1">
      <alignment vertical="center"/>
    </xf>
    <xf numFmtId="44" fontId="2" fillId="6" borderId="10" xfId="0" applyNumberFormat="1" applyFont="1" applyFill="1" applyBorder="1" applyAlignment="1">
      <alignment vertical="center"/>
    </xf>
    <xf numFmtId="44" fontId="2" fillId="0" borderId="0" xfId="0" applyNumberFormat="1" applyFont="1" applyAlignment="1">
      <alignment vertical="center"/>
    </xf>
    <xf numFmtId="166" fontId="2" fillId="0" borderId="0" xfId="0" applyNumberFormat="1" applyFont="1" applyAlignment="1">
      <alignment horizontal="center" vertical="center"/>
    </xf>
    <xf numFmtId="0" fontId="2" fillId="0" borderId="0" xfId="0" applyFont="1"/>
    <xf numFmtId="0" fontId="2" fillId="6" borderId="10" xfId="0" applyFont="1" applyFill="1" applyBorder="1" applyAlignment="1">
      <alignment horizontal="right" vertical="center" indent="1"/>
    </xf>
    <xf numFmtId="0" fontId="6" fillId="0" borderId="0" xfId="0" applyFont="1" applyAlignment="1">
      <alignment horizontal="center" vertical="center" wrapText="1"/>
    </xf>
  </cellXfs>
  <cellStyles count="3">
    <cellStyle name="Comma" xfId="2" builtinId="3"/>
    <cellStyle name="Currency" xfId="1" builtinId="4"/>
    <cellStyle name="Normal" xfId="0" builtinId="0"/>
  </cellStyles>
  <dxfs count="3">
    <dxf>
      <fill>
        <patternFill>
          <bgColor rgb="FF92D050"/>
        </patternFill>
      </fill>
    </dxf>
    <dxf>
      <fill>
        <patternFill>
          <bgColor rgb="FFFFC050"/>
        </patternFill>
      </fill>
    </dxf>
    <dxf>
      <fill>
        <patternFill>
          <bgColor rgb="FFFFC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8EF0C7-6F6D-4283-924E-0EA9D3C91A1C}">
  <sheetPr codeName="Sheet3">
    <pageSetUpPr fitToPage="1"/>
  </sheetPr>
  <dimension ref="A1:D11"/>
  <sheetViews>
    <sheetView showGridLines="0" workbookViewId="0">
      <pane ySplit="10" topLeftCell="A11" activePane="bottomLeft" state="frozen"/>
      <selection pane="bottomLeft" activeCell="B6" sqref="B6"/>
    </sheetView>
  </sheetViews>
  <sheetFormatPr defaultRowHeight="15" x14ac:dyDescent="0.25"/>
  <cols>
    <col min="1" max="1" width="35.7109375" style="4" customWidth="1"/>
    <col min="2" max="2" width="40.7109375" style="9" customWidth="1"/>
    <col min="3" max="3" width="6.7109375" style="10" customWidth="1"/>
    <col min="4" max="4" width="10.7109375" style="9" customWidth="1"/>
  </cols>
  <sheetData>
    <row r="1" spans="1:4" x14ac:dyDescent="0.25">
      <c r="B1" s="4"/>
      <c r="C1" s="5"/>
      <c r="D1" s="4"/>
    </row>
    <row r="2" spans="1:4" x14ac:dyDescent="0.25">
      <c r="A2" s="1" t="s">
        <v>4</v>
      </c>
      <c r="B2" s="2" t="s">
        <v>26</v>
      </c>
      <c r="C2" s="5"/>
      <c r="D2" s="4"/>
    </row>
    <row r="3" spans="1:4" x14ac:dyDescent="0.25">
      <c r="A3" s="1" t="s">
        <v>0</v>
      </c>
      <c r="B3" s="2" t="s">
        <v>27</v>
      </c>
      <c r="C3" s="5"/>
      <c r="D3" s="4"/>
    </row>
    <row r="4" spans="1:4" x14ac:dyDescent="0.25">
      <c r="A4" s="1" t="s">
        <v>1</v>
      </c>
      <c r="B4" s="6">
        <v>47</v>
      </c>
      <c r="C4" s="5"/>
      <c r="D4" s="4"/>
    </row>
    <row r="5" spans="1:4" x14ac:dyDescent="0.25">
      <c r="B5" s="4"/>
      <c r="C5" s="5"/>
      <c r="D5" s="4"/>
    </row>
    <row r="6" spans="1:4" x14ac:dyDescent="0.25">
      <c r="A6" s="1" t="s">
        <v>2</v>
      </c>
      <c r="B6" s="3" t="s">
        <v>28</v>
      </c>
      <c r="C6" s="5"/>
      <c r="D6" s="4"/>
    </row>
    <row r="7" spans="1:4" x14ac:dyDescent="0.25">
      <c r="A7" s="1" t="s">
        <v>5</v>
      </c>
      <c r="B7" s="3"/>
      <c r="C7" s="5"/>
      <c r="D7" s="4"/>
    </row>
    <row r="8" spans="1:4" x14ac:dyDescent="0.25">
      <c r="A8" s="1" t="s">
        <v>3</v>
      </c>
      <c r="B8" s="3" t="s">
        <v>29</v>
      </c>
      <c r="C8" s="5"/>
      <c r="D8" s="4"/>
    </row>
    <row r="9" spans="1:4" x14ac:dyDescent="0.25">
      <c r="B9" s="4"/>
      <c r="C9" s="5"/>
      <c r="D9" s="4"/>
    </row>
    <row r="10" spans="1:4" x14ac:dyDescent="0.25">
      <c r="A10" s="1" t="s">
        <v>9</v>
      </c>
      <c r="B10" s="7" t="s">
        <v>7</v>
      </c>
      <c r="C10" s="8" t="s">
        <v>6</v>
      </c>
      <c r="D10" s="8" t="s">
        <v>8</v>
      </c>
    </row>
    <row r="11" spans="1:4" x14ac:dyDescent="0.25">
      <c r="B11" s="9" t="s">
        <v>30</v>
      </c>
    </row>
  </sheetData>
  <pageMargins left="0.75" right="0.75" top="0.75" bottom="0.75" header="0.3" footer="0.3"/>
  <pageSetup scale="94" fitToHeight="0" orientation="landscape"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611974-EE48-4D8F-9DA2-0B55841FFFE0}">
  <sheetPr codeName="Sheet5"/>
  <dimension ref="A1:B6"/>
  <sheetViews>
    <sheetView workbookViewId="0">
      <pane ySplit="1" topLeftCell="A2" activePane="bottomLeft" state="frozen"/>
      <selection pane="bottomLeft" activeCell="B1" sqref="B1"/>
    </sheetView>
  </sheetViews>
  <sheetFormatPr defaultRowHeight="18" customHeight="1" x14ac:dyDescent="0.25"/>
  <cols>
    <col min="1" max="1" width="75.7109375" style="32" customWidth="1"/>
    <col min="2" max="2" width="18.7109375" style="41" customWidth="1"/>
    <col min="3" max="16384" width="9.140625" style="40"/>
  </cols>
  <sheetData>
    <row r="1" spans="1:2" s="43" customFormat="1" ht="21" customHeight="1" x14ac:dyDescent="0.25">
      <c r="A1" s="42" t="s">
        <v>25</v>
      </c>
      <c r="B1" s="42" t="s">
        <v>19</v>
      </c>
    </row>
    <row r="2" spans="1:2" ht="18" customHeight="1" x14ac:dyDescent="0.25">
      <c r="A2" s="32" t="s">
        <v>20</v>
      </c>
      <c r="B2" s="67" t="s">
        <v>47</v>
      </c>
    </row>
    <row r="3" spans="1:2" ht="18" customHeight="1" x14ac:dyDescent="0.25">
      <c r="A3" s="32" t="s">
        <v>21</v>
      </c>
      <c r="B3" s="67" t="s">
        <v>47</v>
      </c>
    </row>
    <row r="4" spans="1:2" ht="18" customHeight="1" x14ac:dyDescent="0.25">
      <c r="A4" s="32" t="s">
        <v>22</v>
      </c>
      <c r="B4" s="67" t="s">
        <v>47</v>
      </c>
    </row>
    <row r="5" spans="1:2" ht="18" customHeight="1" x14ac:dyDescent="0.25">
      <c r="A5" s="32" t="s">
        <v>23</v>
      </c>
      <c r="B5" s="67" t="s">
        <v>47</v>
      </c>
    </row>
    <row r="6" spans="1:2" ht="18" customHeight="1" x14ac:dyDescent="0.25">
      <c r="A6" s="32" t="s">
        <v>24</v>
      </c>
      <c r="B6" s="67" t="s">
        <v>47</v>
      </c>
    </row>
  </sheetData>
  <autoFilter ref="A1:B1" xr:uid="{10CF33A7-50A1-449D-9B6F-A6AED7EC614B}"/>
  <pageMargins left="0.7" right="0.7" top="0.75" bottom="0.75" header="0.3" footer="0.3"/>
  <pageSetup orientation="portrait"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90E84E-F0D0-4216-A921-D259D91B1A99}">
  <sheetPr codeName="Sheet1">
    <pageSetUpPr fitToPage="1"/>
  </sheetPr>
  <dimension ref="A1:N41"/>
  <sheetViews>
    <sheetView showGridLines="0" tabSelected="1" workbookViewId="0">
      <pane xSplit="4" ySplit="3" topLeftCell="E4" activePane="bottomRight" state="frozen"/>
      <selection pane="topRight" activeCell="E1" sqref="E1"/>
      <selection pane="bottomLeft" activeCell="A4" sqref="A4"/>
      <selection pane="bottomRight" activeCell="A4" sqref="A4"/>
    </sheetView>
  </sheetViews>
  <sheetFormatPr defaultColWidth="9.140625" defaultRowHeight="12" x14ac:dyDescent="0.25"/>
  <cols>
    <col min="1" max="1" width="49.140625" style="33" customWidth="1"/>
    <col min="2" max="2" width="12.7109375" style="20" customWidth="1"/>
    <col min="3" max="3" width="9.7109375" style="21" customWidth="1"/>
    <col min="4" max="4" width="1.7109375" style="11" customWidth="1"/>
    <col min="5" max="5" width="12.7109375" style="20" customWidth="1"/>
    <col min="6" max="6" width="9.7109375" style="21" customWidth="1"/>
    <col min="7" max="7" width="12.7109375" style="20" customWidth="1"/>
    <col min="8" max="8" width="9.7109375" style="21" customWidth="1"/>
    <col min="9" max="9" width="12.7109375" style="20" customWidth="1"/>
    <col min="10" max="10" width="9.7109375" style="21" customWidth="1"/>
    <col min="11" max="11" width="12.7109375" style="20" customWidth="1"/>
    <col min="12" max="12" width="9.7109375" style="21" customWidth="1"/>
    <col min="13" max="13" width="12.7109375" style="20" customWidth="1"/>
    <col min="14" max="14" width="9.7109375" style="21" customWidth="1"/>
    <col min="15" max="16384" width="9.140625" style="11"/>
  </cols>
  <sheetData>
    <row r="1" spans="1:14" s="39" customFormat="1" ht="27" customHeight="1" x14ac:dyDescent="0.25">
      <c r="A1" s="33"/>
      <c r="B1" s="44" t="s">
        <v>10</v>
      </c>
      <c r="C1" s="45"/>
      <c r="E1" s="46" t="s">
        <v>49</v>
      </c>
      <c r="F1" s="47"/>
      <c r="G1" s="46" t="s">
        <v>51</v>
      </c>
      <c r="H1" s="47"/>
      <c r="I1" s="46" t="s">
        <v>52</v>
      </c>
      <c r="J1" s="47"/>
      <c r="K1" s="46" t="s">
        <v>53</v>
      </c>
      <c r="L1" s="47"/>
      <c r="M1" s="46" t="s">
        <v>54</v>
      </c>
      <c r="N1" s="47"/>
    </row>
    <row r="2" spans="1:14" ht="15" customHeight="1" x14ac:dyDescent="0.25">
      <c r="A2" s="34"/>
      <c r="B2" s="12">
        <v>17500</v>
      </c>
      <c r="C2" s="24" t="s">
        <v>48</v>
      </c>
      <c r="E2" s="12">
        <v>14060</v>
      </c>
      <c r="F2" s="24" t="s">
        <v>50</v>
      </c>
      <c r="G2" s="12">
        <v>17500</v>
      </c>
      <c r="H2" s="24" t="s">
        <v>48</v>
      </c>
      <c r="I2" s="12">
        <v>17500</v>
      </c>
      <c r="J2" s="24" t="s">
        <v>48</v>
      </c>
      <c r="K2" s="12">
        <v>17500</v>
      </c>
      <c r="L2" s="24" t="s">
        <v>48</v>
      </c>
      <c r="M2" s="12">
        <v>14060</v>
      </c>
      <c r="N2" s="24" t="s">
        <v>50</v>
      </c>
    </row>
    <row r="3" spans="1:14" ht="15" customHeight="1" x14ac:dyDescent="0.25">
      <c r="A3" s="35" t="s">
        <v>11</v>
      </c>
      <c r="B3" s="13" t="s">
        <v>12</v>
      </c>
      <c r="C3" s="14" t="s">
        <v>13</v>
      </c>
      <c r="D3" s="15"/>
      <c r="E3" s="13" t="s">
        <v>12</v>
      </c>
      <c r="F3" s="14" t="s">
        <v>13</v>
      </c>
      <c r="G3" s="13" t="s">
        <v>12</v>
      </c>
      <c r="H3" s="14" t="s">
        <v>13</v>
      </c>
      <c r="I3" s="13" t="s">
        <v>12</v>
      </c>
      <c r="J3" s="14" t="s">
        <v>13</v>
      </c>
      <c r="K3" s="13" t="s">
        <v>12</v>
      </c>
      <c r="L3" s="14" t="s">
        <v>13</v>
      </c>
      <c r="M3" s="13" t="s">
        <v>12</v>
      </c>
      <c r="N3" s="14" t="s">
        <v>13</v>
      </c>
    </row>
    <row r="4" spans="1:14" ht="15" customHeight="1" x14ac:dyDescent="0.25">
      <c r="A4" s="36" t="s">
        <v>55</v>
      </c>
      <c r="B4" s="16">
        <f>SUM(E4,G4,I4,K4,M4)</f>
        <v>146982.69</v>
      </c>
      <c r="C4" s="17">
        <f>IF(AND(ISNUMBER(JobSize),JobSize&lt;&gt;0),B4/JobSize,0)</f>
        <v>8.3990108571428568</v>
      </c>
      <c r="E4" s="16">
        <v>146982.69</v>
      </c>
      <c r="F4" s="17">
        <f t="shared" ref="F4:L4" si="0">IF(AND(ISNUMBER(E$2),E$2&lt;&gt;0,E4&lt;&gt;""),E4/E$2,"")</f>
        <v>10.453960881934567</v>
      </c>
      <c r="G4" s="16"/>
      <c r="H4" s="17" t="str">
        <f t="shared" ref="H4:L4" si="1">IF(AND(ISNUMBER(G$2),G$2&lt;&gt;0,G4&lt;&gt;""),G4/G$2,"")</f>
        <v/>
      </c>
      <c r="I4" s="16"/>
      <c r="J4" s="17" t="str">
        <f t="shared" ref="J4:L4" si="2">IF(AND(ISNUMBER(I$2),I$2&lt;&gt;0,I4&lt;&gt;""),I4/I$2,"")</f>
        <v/>
      </c>
      <c r="K4" s="16"/>
      <c r="L4" s="17" t="str">
        <f t="shared" ref="L4:L31" si="3">IF(AND(ISNUMBER(K$2),K$2&lt;&gt;0,K4&lt;&gt;""),K4/K$2,"")</f>
        <v/>
      </c>
      <c r="M4" s="16"/>
      <c r="N4" s="17" t="str">
        <f t="shared" ref="N4:N31" si="4">IF(AND(ISNUMBER(M$2),M$2&lt;&gt;0,M4&lt;&gt;""),M4/M$2,"")</f>
        <v/>
      </c>
    </row>
    <row r="5" spans="1:14" ht="15" customHeight="1" x14ac:dyDescent="0.25">
      <c r="A5" s="36" t="s">
        <v>56</v>
      </c>
      <c r="B5" s="16">
        <f>SUM(E5,G5,I5,K5,M5)</f>
        <v>36682.17</v>
      </c>
      <c r="C5" s="17">
        <f>IF(AND(ISNUMBER(JobSize),JobSize&lt;&gt;0),B5/JobSize,0)</f>
        <v>2.0961240000000001</v>
      </c>
      <c r="E5" s="16">
        <v>34538.61</v>
      </c>
      <c r="F5" s="17">
        <f t="shared" ref="F5:L5" si="5">IF(AND(ISNUMBER(E$2),E$2&lt;&gt;0,E5&lt;&gt;""),E5/E$2,"")</f>
        <v>2.4565156472261735</v>
      </c>
      <c r="G5" s="16">
        <v>2143.56</v>
      </c>
      <c r="H5" s="17">
        <f t="shared" ref="H5:L5" si="6">IF(AND(ISNUMBER(G$2),G$2&lt;&gt;0,G5&lt;&gt;""),G5/G$2,"")</f>
        <v>0.12248914285714285</v>
      </c>
      <c r="I5" s="16"/>
      <c r="J5" s="17" t="str">
        <f t="shared" ref="J5:L5" si="7">IF(AND(ISNUMBER(I$2),I$2&lt;&gt;0,I5&lt;&gt;""),I5/I$2,"")</f>
        <v/>
      </c>
      <c r="K5" s="16"/>
      <c r="L5" s="17" t="str">
        <f t="shared" si="3"/>
        <v/>
      </c>
      <c r="M5" s="16"/>
      <c r="N5" s="17" t="str">
        <f t="shared" si="4"/>
        <v/>
      </c>
    </row>
    <row r="6" spans="1:14" ht="15" customHeight="1" x14ac:dyDescent="0.25">
      <c r="A6" s="36" t="s">
        <v>57</v>
      </c>
      <c r="B6" s="16">
        <f>SUM(E6,G6,I6,K6,M6)</f>
        <v>110790</v>
      </c>
      <c r="C6" s="17">
        <f>IF(AND(ISNUMBER(JobSize),JobSize&lt;&gt;0),B6/JobSize,0)</f>
        <v>6.330857142857143</v>
      </c>
      <c r="E6" s="16">
        <v>98204.92</v>
      </c>
      <c r="F6" s="17">
        <f t="shared" ref="F6:L6" si="8">IF(AND(ISNUMBER(E$2),E$2&lt;&gt;0,E6&lt;&gt;""),E6/E$2,"")</f>
        <v>6.9847027027027027</v>
      </c>
      <c r="G6" s="16">
        <v>12585.08</v>
      </c>
      <c r="H6" s="17">
        <f t="shared" ref="H6:L6" si="9">IF(AND(ISNUMBER(G$2),G$2&lt;&gt;0,G6&lt;&gt;""),G6/G$2,"")</f>
        <v>0.71914742857142855</v>
      </c>
      <c r="I6" s="16"/>
      <c r="J6" s="17" t="str">
        <f t="shared" ref="J6:L6" si="10">IF(AND(ISNUMBER(I$2),I$2&lt;&gt;0,I6&lt;&gt;""),I6/I$2,"")</f>
        <v/>
      </c>
      <c r="K6" s="16"/>
      <c r="L6" s="17" t="str">
        <f t="shared" si="3"/>
        <v/>
      </c>
      <c r="M6" s="16"/>
      <c r="N6" s="17" t="str">
        <f t="shared" si="4"/>
        <v/>
      </c>
    </row>
    <row r="7" spans="1:14" ht="15" customHeight="1" x14ac:dyDescent="0.25">
      <c r="A7" s="36" t="s">
        <v>58</v>
      </c>
      <c r="B7" s="16">
        <f>SUM(E7,G7,I7,K7,M7)</f>
        <v>4465.72</v>
      </c>
      <c r="C7" s="17">
        <f>IF(AND(ISNUMBER(JobSize),JobSize&lt;&gt;0),B7/JobSize,0)</f>
        <v>0.25518400000000002</v>
      </c>
      <c r="E7" s="16">
        <v>4465.72</v>
      </c>
      <c r="F7" s="17">
        <f t="shared" ref="F7:L7" si="11">IF(AND(ISNUMBER(E$2),E$2&lt;&gt;0,E7&lt;&gt;""),E7/E$2,"")</f>
        <v>0.31761877667140825</v>
      </c>
      <c r="G7" s="16"/>
      <c r="H7" s="17" t="str">
        <f t="shared" ref="H7:L7" si="12">IF(AND(ISNUMBER(G$2),G$2&lt;&gt;0,G7&lt;&gt;""),G7/G$2,"")</f>
        <v/>
      </c>
      <c r="I7" s="16"/>
      <c r="J7" s="17" t="str">
        <f t="shared" ref="J7:L7" si="13">IF(AND(ISNUMBER(I$2),I$2&lt;&gt;0,I7&lt;&gt;""),I7/I$2,"")</f>
        <v/>
      </c>
      <c r="K7" s="16"/>
      <c r="L7" s="17" t="str">
        <f t="shared" si="3"/>
        <v/>
      </c>
      <c r="M7" s="16"/>
      <c r="N7" s="17" t="str">
        <f t="shared" si="4"/>
        <v/>
      </c>
    </row>
    <row r="8" spans="1:14" ht="15" customHeight="1" x14ac:dyDescent="0.25">
      <c r="A8" s="36" t="s">
        <v>59</v>
      </c>
      <c r="B8" s="16">
        <f>SUM(E8,G8,I8,K8,M8)</f>
        <v>15276.18</v>
      </c>
      <c r="C8" s="17">
        <f>IF(AND(ISNUMBER(JobSize),JobSize&lt;&gt;0),B8/JobSize,0)</f>
        <v>0.87292457142857149</v>
      </c>
      <c r="E8" s="16"/>
      <c r="F8" s="17" t="str">
        <f t="shared" ref="F8:L8" si="14">IF(AND(ISNUMBER(E$2),E$2&lt;&gt;0,E8&lt;&gt;""),E8/E$2,"")</f>
        <v/>
      </c>
      <c r="G8" s="16">
        <v>15276.18</v>
      </c>
      <c r="H8" s="17">
        <f t="shared" ref="H8:L8" si="15">IF(AND(ISNUMBER(G$2),G$2&lt;&gt;0,G8&lt;&gt;""),G8/G$2,"")</f>
        <v>0.87292457142857149</v>
      </c>
      <c r="I8" s="16"/>
      <c r="J8" s="17" t="str">
        <f t="shared" ref="J8:L8" si="16">IF(AND(ISNUMBER(I$2),I$2&lt;&gt;0,I8&lt;&gt;""),I8/I$2,"")</f>
        <v/>
      </c>
      <c r="K8" s="16"/>
      <c r="L8" s="17" t="str">
        <f t="shared" si="3"/>
        <v/>
      </c>
      <c r="M8" s="16"/>
      <c r="N8" s="17" t="str">
        <f t="shared" si="4"/>
        <v/>
      </c>
    </row>
    <row r="9" spans="1:14" ht="15" customHeight="1" x14ac:dyDescent="0.25">
      <c r="A9" s="36" t="s">
        <v>60</v>
      </c>
      <c r="B9" s="16">
        <f>SUM(E9,G9,I9,K9,M9)</f>
        <v>27667.93</v>
      </c>
      <c r="C9" s="17">
        <f>IF(AND(ISNUMBER(JobSize),JobSize&lt;&gt;0),B9/JobSize,0)</f>
        <v>1.5810245714285713</v>
      </c>
      <c r="E9" s="16"/>
      <c r="F9" s="17" t="str">
        <f t="shared" ref="F9:L9" si="17">IF(AND(ISNUMBER(E$2),E$2&lt;&gt;0,E9&lt;&gt;""),E9/E$2,"")</f>
        <v/>
      </c>
      <c r="G9" s="16">
        <v>27667.93</v>
      </c>
      <c r="H9" s="17">
        <f t="shared" ref="H9:L9" si="18">IF(AND(ISNUMBER(G$2),G$2&lt;&gt;0,G9&lt;&gt;""),G9/G$2,"")</f>
        <v>1.5810245714285713</v>
      </c>
      <c r="I9" s="16"/>
      <c r="J9" s="17" t="str">
        <f t="shared" ref="J9:L9" si="19">IF(AND(ISNUMBER(I$2),I$2&lt;&gt;0,I9&lt;&gt;""),I9/I$2,"")</f>
        <v/>
      </c>
      <c r="K9" s="16"/>
      <c r="L9" s="17" t="str">
        <f t="shared" si="3"/>
        <v/>
      </c>
      <c r="M9" s="16"/>
      <c r="N9" s="17" t="str">
        <f t="shared" si="4"/>
        <v/>
      </c>
    </row>
    <row r="10" spans="1:14" ht="15" customHeight="1" x14ac:dyDescent="0.25">
      <c r="A10" s="36" t="s">
        <v>61</v>
      </c>
      <c r="B10" s="16">
        <f>SUM(E10,G10,I10,K10,M10)</f>
        <v>15228.5</v>
      </c>
      <c r="C10" s="17">
        <f>IF(AND(ISNUMBER(JobSize),JobSize&lt;&gt;0),B10/JobSize,0)</f>
        <v>0.87019999999999997</v>
      </c>
      <c r="E10" s="16"/>
      <c r="F10" s="17" t="str">
        <f t="shared" ref="F10:L10" si="20">IF(AND(ISNUMBER(E$2),E$2&lt;&gt;0,E10&lt;&gt;""),E10/E$2,"")</f>
        <v/>
      </c>
      <c r="G10" s="16">
        <v>15228.5</v>
      </c>
      <c r="H10" s="17">
        <f t="shared" ref="H10:L10" si="21">IF(AND(ISNUMBER(G$2),G$2&lt;&gt;0,G10&lt;&gt;""),G10/G$2,"")</f>
        <v>0.87019999999999997</v>
      </c>
      <c r="I10" s="16"/>
      <c r="J10" s="17" t="str">
        <f t="shared" ref="J10:L10" si="22">IF(AND(ISNUMBER(I$2),I$2&lt;&gt;0,I10&lt;&gt;""),I10/I$2,"")</f>
        <v/>
      </c>
      <c r="K10" s="16"/>
      <c r="L10" s="17" t="str">
        <f t="shared" si="3"/>
        <v/>
      </c>
      <c r="M10" s="16"/>
      <c r="N10" s="17" t="str">
        <f t="shared" si="4"/>
        <v/>
      </c>
    </row>
    <row r="11" spans="1:14" ht="15" customHeight="1" x14ac:dyDescent="0.25">
      <c r="A11" s="36" t="s">
        <v>62</v>
      </c>
      <c r="B11" s="16">
        <f>SUM(E11,G11,I11,K11,M11)</f>
        <v>25354.13</v>
      </c>
      <c r="C11" s="17">
        <f>IF(AND(ISNUMBER(JobSize),JobSize&lt;&gt;0),B11/JobSize,0)</f>
        <v>1.4488074285714285</v>
      </c>
      <c r="E11" s="16"/>
      <c r="F11" s="17" t="str">
        <f t="shared" ref="F11:L11" si="23">IF(AND(ISNUMBER(E$2),E$2&lt;&gt;0,E11&lt;&gt;""),E11/E$2,"")</f>
        <v/>
      </c>
      <c r="G11" s="16"/>
      <c r="H11" s="17" t="str">
        <f t="shared" ref="H11:L11" si="24">IF(AND(ISNUMBER(G$2),G$2&lt;&gt;0,G11&lt;&gt;""),G11/G$2,"")</f>
        <v/>
      </c>
      <c r="I11" s="16">
        <v>25354.13</v>
      </c>
      <c r="J11" s="17">
        <f t="shared" ref="J11:L11" si="25">IF(AND(ISNUMBER(I$2),I$2&lt;&gt;0,I11&lt;&gt;""),I11/I$2,"")</f>
        <v>1.4488074285714285</v>
      </c>
      <c r="K11" s="16"/>
      <c r="L11" s="17" t="str">
        <f t="shared" si="3"/>
        <v/>
      </c>
      <c r="M11" s="16"/>
      <c r="N11" s="17" t="str">
        <f t="shared" si="4"/>
        <v/>
      </c>
    </row>
    <row r="12" spans="1:14" ht="15" customHeight="1" x14ac:dyDescent="0.25">
      <c r="A12" s="36" t="s">
        <v>63</v>
      </c>
      <c r="B12" s="16">
        <f>SUM(E12,G12,I12,K12,M12)</f>
        <v>646.4</v>
      </c>
      <c r="C12" s="17">
        <f>IF(AND(ISNUMBER(JobSize),JobSize&lt;&gt;0),B12/JobSize,0)</f>
        <v>3.6937142857142856E-2</v>
      </c>
      <c r="E12" s="16"/>
      <c r="F12" s="17" t="str">
        <f t="shared" ref="F12:L12" si="26">IF(AND(ISNUMBER(E$2),E$2&lt;&gt;0,E12&lt;&gt;""),E12/E$2,"")</f>
        <v/>
      </c>
      <c r="G12" s="16"/>
      <c r="H12" s="17" t="str">
        <f t="shared" ref="H12:L12" si="27">IF(AND(ISNUMBER(G$2),G$2&lt;&gt;0,G12&lt;&gt;""),G12/G$2,"")</f>
        <v/>
      </c>
      <c r="I12" s="16">
        <v>646.4</v>
      </c>
      <c r="J12" s="17">
        <f t="shared" ref="J12:L12" si="28">IF(AND(ISNUMBER(I$2),I$2&lt;&gt;0,I12&lt;&gt;""),I12/I$2,"")</f>
        <v>3.6937142857142856E-2</v>
      </c>
      <c r="K12" s="16"/>
      <c r="L12" s="17" t="str">
        <f t="shared" si="3"/>
        <v/>
      </c>
      <c r="M12" s="16"/>
      <c r="N12" s="17" t="str">
        <f t="shared" si="4"/>
        <v/>
      </c>
    </row>
    <row r="13" spans="1:14" ht="15" customHeight="1" x14ac:dyDescent="0.25">
      <c r="A13" s="36" t="s">
        <v>64</v>
      </c>
      <c r="B13" s="16">
        <f>SUM(E13,G13,I13,K13,M13)</f>
        <v>10631.369999999999</v>
      </c>
      <c r="C13" s="17">
        <f>IF(AND(ISNUMBER(JobSize),JobSize&lt;&gt;0),B13/JobSize,0)</f>
        <v>0.60750685714285713</v>
      </c>
      <c r="E13" s="16">
        <v>4088.79</v>
      </c>
      <c r="F13" s="17">
        <f t="shared" ref="F13:L13" si="29">IF(AND(ISNUMBER(E$2),E$2&lt;&gt;0,E13&lt;&gt;""),E13/E$2,"")</f>
        <v>0.29081009957325749</v>
      </c>
      <c r="G13" s="16"/>
      <c r="H13" s="17" t="str">
        <f t="shared" ref="H13:L13" si="30">IF(AND(ISNUMBER(G$2),G$2&lt;&gt;0,G13&lt;&gt;""),G13/G$2,"")</f>
        <v/>
      </c>
      <c r="I13" s="16">
        <v>6542.58</v>
      </c>
      <c r="J13" s="17">
        <f t="shared" ref="J13:L13" si="31">IF(AND(ISNUMBER(I$2),I$2&lt;&gt;0,I13&lt;&gt;""),I13/I$2,"")</f>
        <v>0.3738617142857143</v>
      </c>
      <c r="K13" s="16"/>
      <c r="L13" s="17" t="str">
        <f t="shared" si="3"/>
        <v/>
      </c>
      <c r="M13" s="16"/>
      <c r="N13" s="17" t="str">
        <f t="shared" si="4"/>
        <v/>
      </c>
    </row>
    <row r="14" spans="1:14" ht="15" customHeight="1" x14ac:dyDescent="0.25">
      <c r="A14" s="36" t="s">
        <v>65</v>
      </c>
      <c r="B14" s="16">
        <f>SUM(E14,G14,I14,K14,M14)</f>
        <v>9661.18</v>
      </c>
      <c r="C14" s="17">
        <f>IF(AND(ISNUMBER(JobSize),JobSize&lt;&gt;0),B14/JobSize,0)</f>
        <v>0.55206742857142854</v>
      </c>
      <c r="E14" s="16"/>
      <c r="F14" s="17" t="str">
        <f t="shared" ref="F14:L14" si="32">IF(AND(ISNUMBER(E$2),E$2&lt;&gt;0,E14&lt;&gt;""),E14/E$2,"")</f>
        <v/>
      </c>
      <c r="G14" s="16">
        <v>9661.18</v>
      </c>
      <c r="H14" s="17">
        <f t="shared" ref="H14:L14" si="33">IF(AND(ISNUMBER(G$2),G$2&lt;&gt;0,G14&lt;&gt;""),G14/G$2,"")</f>
        <v>0.55206742857142854</v>
      </c>
      <c r="I14" s="16"/>
      <c r="J14" s="17" t="str">
        <f t="shared" ref="J14:L14" si="34">IF(AND(ISNUMBER(I$2),I$2&lt;&gt;0,I14&lt;&gt;""),I14/I$2,"")</f>
        <v/>
      </c>
      <c r="K14" s="16"/>
      <c r="L14" s="17" t="str">
        <f t="shared" si="3"/>
        <v/>
      </c>
      <c r="M14" s="16"/>
      <c r="N14" s="17" t="str">
        <f t="shared" si="4"/>
        <v/>
      </c>
    </row>
    <row r="15" spans="1:14" ht="15" customHeight="1" x14ac:dyDescent="0.25">
      <c r="A15" s="36" t="s">
        <v>66</v>
      </c>
      <c r="B15" s="16">
        <f>SUM(E15,G15,I15,K15,M15)</f>
        <v>14779.470000000001</v>
      </c>
      <c r="C15" s="17">
        <f>IF(AND(ISNUMBER(JobSize),JobSize&lt;&gt;0),B15/JobSize,0)</f>
        <v>0.84454114285714288</v>
      </c>
      <c r="E15" s="16"/>
      <c r="F15" s="17" t="str">
        <f t="shared" ref="F15:L15" si="35">IF(AND(ISNUMBER(E$2),E$2&lt;&gt;0,E15&lt;&gt;""),E15/E$2,"")</f>
        <v/>
      </c>
      <c r="G15" s="16">
        <v>6318.89</v>
      </c>
      <c r="H15" s="17">
        <f t="shared" ref="H15:L15" si="36">IF(AND(ISNUMBER(G$2),G$2&lt;&gt;0,G15&lt;&gt;""),G15/G$2,"")</f>
        <v>0.36107942857142861</v>
      </c>
      <c r="I15" s="16">
        <v>8460.58</v>
      </c>
      <c r="J15" s="17">
        <f t="shared" ref="J15:L15" si="37">IF(AND(ISNUMBER(I$2),I$2&lt;&gt;0,I15&lt;&gt;""),I15/I$2,"")</f>
        <v>0.48346171428571427</v>
      </c>
      <c r="K15" s="16"/>
      <c r="L15" s="17" t="str">
        <f t="shared" si="3"/>
        <v/>
      </c>
      <c r="M15" s="16"/>
      <c r="N15" s="17" t="str">
        <f t="shared" si="4"/>
        <v/>
      </c>
    </row>
    <row r="16" spans="1:14" ht="15" customHeight="1" x14ac:dyDescent="0.25">
      <c r="A16" s="36" t="s">
        <v>67</v>
      </c>
      <c r="B16" s="16">
        <f>SUM(E16,G16,I16,K16,M16)</f>
        <v>6014.08</v>
      </c>
      <c r="C16" s="17">
        <f>IF(AND(ISNUMBER(JobSize),JobSize&lt;&gt;0),B16/JobSize,0)</f>
        <v>0.34366171428571429</v>
      </c>
      <c r="E16" s="16"/>
      <c r="F16" s="17" t="str">
        <f t="shared" ref="F16:L16" si="38">IF(AND(ISNUMBER(E$2),E$2&lt;&gt;0,E16&lt;&gt;""),E16/E$2,"")</f>
        <v/>
      </c>
      <c r="G16" s="16"/>
      <c r="H16" s="17" t="str">
        <f t="shared" ref="H16:L16" si="39">IF(AND(ISNUMBER(G$2),G$2&lt;&gt;0,G16&lt;&gt;""),G16/G$2,"")</f>
        <v/>
      </c>
      <c r="I16" s="16">
        <v>6014.08</v>
      </c>
      <c r="J16" s="17">
        <f t="shared" ref="J16:L16" si="40">IF(AND(ISNUMBER(I$2),I$2&lt;&gt;0,I16&lt;&gt;""),I16/I$2,"")</f>
        <v>0.34366171428571429</v>
      </c>
      <c r="K16" s="16"/>
      <c r="L16" s="17" t="str">
        <f t="shared" si="3"/>
        <v/>
      </c>
      <c r="M16" s="16"/>
      <c r="N16" s="17" t="str">
        <f t="shared" si="4"/>
        <v/>
      </c>
    </row>
    <row r="17" spans="1:14" ht="15" customHeight="1" x14ac:dyDescent="0.25">
      <c r="A17" s="36" t="s">
        <v>68</v>
      </c>
      <c r="B17" s="16">
        <f>SUM(E17,G17,I17,K17,M17)</f>
        <v>13738.94</v>
      </c>
      <c r="C17" s="17">
        <f>IF(AND(ISNUMBER(JobSize),JobSize&lt;&gt;0),B17/JobSize,0)</f>
        <v>0.78508228571428573</v>
      </c>
      <c r="E17" s="16"/>
      <c r="F17" s="17" t="str">
        <f t="shared" ref="F17:L17" si="41">IF(AND(ISNUMBER(E$2),E$2&lt;&gt;0,E17&lt;&gt;""),E17/E$2,"")</f>
        <v/>
      </c>
      <c r="G17" s="16">
        <v>8842.51</v>
      </c>
      <c r="H17" s="17">
        <f t="shared" ref="H17:L17" si="42">IF(AND(ISNUMBER(G$2),G$2&lt;&gt;0,G17&lt;&gt;""),G17/G$2,"")</f>
        <v>0.50528628571428569</v>
      </c>
      <c r="I17" s="16">
        <v>4896.43</v>
      </c>
      <c r="J17" s="17">
        <f t="shared" ref="J17:L17" si="43">IF(AND(ISNUMBER(I$2),I$2&lt;&gt;0,I17&lt;&gt;""),I17/I$2,"")</f>
        <v>0.27979599999999999</v>
      </c>
      <c r="K17" s="16"/>
      <c r="L17" s="17" t="str">
        <f t="shared" si="3"/>
        <v/>
      </c>
      <c r="M17" s="16"/>
      <c r="N17" s="17" t="str">
        <f t="shared" si="4"/>
        <v/>
      </c>
    </row>
    <row r="18" spans="1:14" ht="15" customHeight="1" x14ac:dyDescent="0.25">
      <c r="A18" s="36" t="s">
        <v>69</v>
      </c>
      <c r="B18" s="16">
        <f>SUM(E18,G18,I18,K18,M18)</f>
        <v>1076.75</v>
      </c>
      <c r="C18" s="17">
        <f>IF(AND(ISNUMBER(JobSize),JobSize&lt;&gt;0),B18/JobSize,0)</f>
        <v>6.1528571428571426E-2</v>
      </c>
      <c r="E18" s="16"/>
      <c r="F18" s="17" t="str">
        <f t="shared" ref="F18:L18" si="44">IF(AND(ISNUMBER(E$2),E$2&lt;&gt;0,E18&lt;&gt;""),E18/E$2,"")</f>
        <v/>
      </c>
      <c r="G18" s="16">
        <v>1076.75</v>
      </c>
      <c r="H18" s="17">
        <f t="shared" ref="H18:L18" si="45">IF(AND(ISNUMBER(G$2),G$2&lt;&gt;0,G18&lt;&gt;""),G18/G$2,"")</f>
        <v>6.1528571428571426E-2</v>
      </c>
      <c r="I18" s="16"/>
      <c r="J18" s="17" t="str">
        <f t="shared" ref="J18:L18" si="46">IF(AND(ISNUMBER(I$2),I$2&lt;&gt;0,I18&lt;&gt;""),I18/I$2,"")</f>
        <v/>
      </c>
      <c r="K18" s="16"/>
      <c r="L18" s="17" t="str">
        <f t="shared" si="3"/>
        <v/>
      </c>
      <c r="M18" s="16"/>
      <c r="N18" s="17" t="str">
        <f t="shared" si="4"/>
        <v/>
      </c>
    </row>
    <row r="19" spans="1:14" ht="15" customHeight="1" x14ac:dyDescent="0.25">
      <c r="A19" s="36" t="s">
        <v>70</v>
      </c>
      <c r="B19" s="16">
        <f>SUM(E19,G19,I19,K19,M19)</f>
        <v>12090.099999999999</v>
      </c>
      <c r="C19" s="17">
        <f>IF(AND(ISNUMBER(JobSize),JobSize&lt;&gt;0),B19/JobSize,0)</f>
        <v>0.69086285714285711</v>
      </c>
      <c r="E19" s="16"/>
      <c r="F19" s="17" t="str">
        <f t="shared" ref="F19:L19" si="47">IF(AND(ISNUMBER(E$2),E$2&lt;&gt;0,E19&lt;&gt;""),E19/E$2,"")</f>
        <v/>
      </c>
      <c r="G19" s="16">
        <v>5950.57</v>
      </c>
      <c r="H19" s="17">
        <f t="shared" ref="H19:L19" si="48">IF(AND(ISNUMBER(G$2),G$2&lt;&gt;0,G19&lt;&gt;""),G19/G$2,"")</f>
        <v>0.34003257142857141</v>
      </c>
      <c r="I19" s="16">
        <v>6139.53</v>
      </c>
      <c r="J19" s="17">
        <f t="shared" ref="J19:L19" si="49">IF(AND(ISNUMBER(I$2),I$2&lt;&gt;0,I19&lt;&gt;""),I19/I$2,"")</f>
        <v>0.35083028571428571</v>
      </c>
      <c r="K19" s="16"/>
      <c r="L19" s="17" t="str">
        <f t="shared" si="3"/>
        <v/>
      </c>
      <c r="M19" s="16"/>
      <c r="N19" s="17" t="str">
        <f t="shared" si="4"/>
        <v/>
      </c>
    </row>
    <row r="20" spans="1:14" ht="15" customHeight="1" x14ac:dyDescent="0.25">
      <c r="A20" s="36" t="s">
        <v>71</v>
      </c>
      <c r="B20" s="16">
        <f>SUM(E20,G20,I20,K20,M20)</f>
        <v>20484.36</v>
      </c>
      <c r="C20" s="17">
        <f>IF(AND(ISNUMBER(JobSize),JobSize&lt;&gt;0),B20/JobSize,0)</f>
        <v>1.1705348571428571</v>
      </c>
      <c r="E20" s="16"/>
      <c r="F20" s="17" t="str">
        <f t="shared" ref="F20:L20" si="50">IF(AND(ISNUMBER(E$2),E$2&lt;&gt;0,E20&lt;&gt;""),E20/E$2,"")</f>
        <v/>
      </c>
      <c r="G20" s="16"/>
      <c r="H20" s="17" t="str">
        <f t="shared" ref="H20:L20" si="51">IF(AND(ISNUMBER(G$2),G$2&lt;&gt;0,G20&lt;&gt;""),G20/G$2,"")</f>
        <v/>
      </c>
      <c r="I20" s="16">
        <v>20484.36</v>
      </c>
      <c r="J20" s="17">
        <f t="shared" ref="J20:L20" si="52">IF(AND(ISNUMBER(I$2),I$2&lt;&gt;0,I20&lt;&gt;""),I20/I$2,"")</f>
        <v>1.1705348571428571</v>
      </c>
      <c r="K20" s="16"/>
      <c r="L20" s="17" t="str">
        <f t="shared" si="3"/>
        <v/>
      </c>
      <c r="M20" s="16"/>
      <c r="N20" s="17" t="str">
        <f t="shared" si="4"/>
        <v/>
      </c>
    </row>
    <row r="21" spans="1:14" ht="15" customHeight="1" x14ac:dyDescent="0.25">
      <c r="A21" s="36" t="s">
        <v>72</v>
      </c>
      <c r="B21" s="16">
        <f>SUM(E21,G21,I21,K21,M21)</f>
        <v>33882.949999999997</v>
      </c>
      <c r="C21" s="17">
        <f>IF(AND(ISNUMBER(JobSize),JobSize&lt;&gt;0),B21/JobSize,0)</f>
        <v>1.9361685714285712</v>
      </c>
      <c r="E21" s="16"/>
      <c r="F21" s="17" t="str">
        <f t="shared" ref="F21:L21" si="53">IF(AND(ISNUMBER(E$2),E$2&lt;&gt;0,E21&lt;&gt;""),E21/E$2,"")</f>
        <v/>
      </c>
      <c r="G21" s="16">
        <v>11765.92</v>
      </c>
      <c r="H21" s="17">
        <f t="shared" ref="H21:L21" si="54">IF(AND(ISNUMBER(G$2),G$2&lt;&gt;0,G21&lt;&gt;""),G21/G$2,"")</f>
        <v>0.67233828571428567</v>
      </c>
      <c r="I21" s="16">
        <v>22117.03</v>
      </c>
      <c r="J21" s="17">
        <f t="shared" ref="J21:L21" si="55">IF(AND(ISNUMBER(I$2),I$2&lt;&gt;0,I21&lt;&gt;""),I21/I$2,"")</f>
        <v>1.2638302857142856</v>
      </c>
      <c r="K21" s="16"/>
      <c r="L21" s="17" t="str">
        <f t="shared" si="3"/>
        <v/>
      </c>
      <c r="M21" s="16"/>
      <c r="N21" s="17" t="str">
        <f t="shared" si="4"/>
        <v/>
      </c>
    </row>
    <row r="22" spans="1:14" ht="15" customHeight="1" x14ac:dyDescent="0.25">
      <c r="A22" s="36" t="s">
        <v>73</v>
      </c>
      <c r="B22" s="16">
        <f>SUM(E22,G22,I22,K22,M22)</f>
        <v>11835.84</v>
      </c>
      <c r="C22" s="17">
        <f>IF(AND(ISNUMBER(JobSize),JobSize&lt;&gt;0),B22/JobSize,0)</f>
        <v>0.67633371428571432</v>
      </c>
      <c r="E22" s="16"/>
      <c r="F22" s="17" t="str">
        <f t="shared" ref="F22:L22" si="56">IF(AND(ISNUMBER(E$2),E$2&lt;&gt;0,E22&lt;&gt;""),E22/E$2,"")</f>
        <v/>
      </c>
      <c r="G22" s="16"/>
      <c r="H22" s="17" t="str">
        <f t="shared" ref="H22:L22" si="57">IF(AND(ISNUMBER(G$2),G$2&lt;&gt;0,G22&lt;&gt;""),G22/G$2,"")</f>
        <v/>
      </c>
      <c r="I22" s="16">
        <v>11835.84</v>
      </c>
      <c r="J22" s="17">
        <f t="shared" ref="J22:L22" si="58">IF(AND(ISNUMBER(I$2),I$2&lt;&gt;0,I22&lt;&gt;""),I22/I$2,"")</f>
        <v>0.67633371428571432</v>
      </c>
      <c r="K22" s="16"/>
      <c r="L22" s="17" t="str">
        <f t="shared" si="3"/>
        <v/>
      </c>
      <c r="M22" s="16"/>
      <c r="N22" s="17" t="str">
        <f t="shared" si="4"/>
        <v/>
      </c>
    </row>
    <row r="23" spans="1:14" ht="15" customHeight="1" x14ac:dyDescent="0.25">
      <c r="A23" s="36" t="s">
        <v>74</v>
      </c>
      <c r="B23" s="16">
        <f>SUM(E23,G23,I23,K23,M23)</f>
        <v>10647.59</v>
      </c>
      <c r="C23" s="17">
        <f>IF(AND(ISNUMBER(JobSize),JobSize&lt;&gt;0),B23/JobSize,0)</f>
        <v>0.60843371428571424</v>
      </c>
      <c r="E23" s="16"/>
      <c r="F23" s="17" t="str">
        <f t="shared" ref="F23:L23" si="59">IF(AND(ISNUMBER(E$2),E$2&lt;&gt;0,E23&lt;&gt;""),E23/E$2,"")</f>
        <v/>
      </c>
      <c r="G23" s="16"/>
      <c r="H23" s="17" t="str">
        <f t="shared" ref="H23:L23" si="60">IF(AND(ISNUMBER(G$2),G$2&lt;&gt;0,G23&lt;&gt;""),G23/G$2,"")</f>
        <v/>
      </c>
      <c r="I23" s="16">
        <v>10647.59</v>
      </c>
      <c r="J23" s="17">
        <f t="shared" ref="J23:L23" si="61">IF(AND(ISNUMBER(I$2),I$2&lt;&gt;0,I23&lt;&gt;""),I23/I$2,"")</f>
        <v>0.60843371428571424</v>
      </c>
      <c r="K23" s="16"/>
      <c r="L23" s="17" t="str">
        <f t="shared" si="3"/>
        <v/>
      </c>
      <c r="M23" s="16"/>
      <c r="N23" s="17" t="str">
        <f t="shared" si="4"/>
        <v/>
      </c>
    </row>
    <row r="24" spans="1:14" ht="15" customHeight="1" x14ac:dyDescent="0.25">
      <c r="A24" s="36" t="s">
        <v>75</v>
      </c>
      <c r="B24" s="16">
        <f>SUM(E24,G24,I24,K24,M24)</f>
        <v>22678.02</v>
      </c>
      <c r="C24" s="17">
        <f>IF(AND(ISNUMBER(JobSize),JobSize&lt;&gt;0),B24/JobSize,0)</f>
        <v>1.2958868571428572</v>
      </c>
      <c r="E24" s="16"/>
      <c r="F24" s="17" t="str">
        <f t="shared" ref="F24:L24" si="62">IF(AND(ISNUMBER(E$2),E$2&lt;&gt;0,E24&lt;&gt;""),E24/E$2,"")</f>
        <v/>
      </c>
      <c r="G24" s="16"/>
      <c r="H24" s="17" t="str">
        <f t="shared" ref="H24:L24" si="63">IF(AND(ISNUMBER(G$2),G$2&lt;&gt;0,G24&lt;&gt;""),G24/G$2,"")</f>
        <v/>
      </c>
      <c r="I24" s="16">
        <v>22678.02</v>
      </c>
      <c r="J24" s="17">
        <f t="shared" ref="J24:L24" si="64">IF(AND(ISNUMBER(I$2),I$2&lt;&gt;0,I24&lt;&gt;""),I24/I$2,"")</f>
        <v>1.2958868571428572</v>
      </c>
      <c r="K24" s="16"/>
      <c r="L24" s="17" t="str">
        <f t="shared" si="3"/>
        <v/>
      </c>
      <c r="M24" s="16"/>
      <c r="N24" s="17" t="str">
        <f t="shared" si="4"/>
        <v/>
      </c>
    </row>
    <row r="25" spans="1:14" ht="15" customHeight="1" x14ac:dyDescent="0.25">
      <c r="A25" s="36" t="s">
        <v>76</v>
      </c>
      <c r="B25" s="16">
        <f>SUM(E25,G25,I25,K25,M25)</f>
        <v>4030.38</v>
      </c>
      <c r="C25" s="17">
        <f>IF(AND(ISNUMBER(JobSize),JobSize&lt;&gt;0),B25/JobSize,0)</f>
        <v>0.23030742857142858</v>
      </c>
      <c r="E25" s="16"/>
      <c r="F25" s="17" t="str">
        <f t="shared" ref="F25:L25" si="65">IF(AND(ISNUMBER(E$2),E$2&lt;&gt;0,E25&lt;&gt;""),E25/E$2,"")</f>
        <v/>
      </c>
      <c r="G25" s="16"/>
      <c r="H25" s="17" t="str">
        <f t="shared" ref="H25:L25" si="66">IF(AND(ISNUMBER(G$2),G$2&lt;&gt;0,G25&lt;&gt;""),G25/G$2,"")</f>
        <v/>
      </c>
      <c r="I25" s="16">
        <v>4030.38</v>
      </c>
      <c r="J25" s="17">
        <f t="shared" ref="J25:L25" si="67">IF(AND(ISNUMBER(I$2),I$2&lt;&gt;0,I25&lt;&gt;""),I25/I$2,"")</f>
        <v>0.23030742857142858</v>
      </c>
      <c r="K25" s="16"/>
      <c r="L25" s="17" t="str">
        <f t="shared" si="3"/>
        <v/>
      </c>
      <c r="M25" s="16"/>
      <c r="N25" s="17" t="str">
        <f t="shared" si="4"/>
        <v/>
      </c>
    </row>
    <row r="26" spans="1:14" ht="15" customHeight="1" x14ac:dyDescent="0.25">
      <c r="A26" s="36" t="s">
        <v>77</v>
      </c>
      <c r="B26" s="16">
        <f>SUM(E26,G26,I26,K26,M26)</f>
        <v>6059.38</v>
      </c>
      <c r="C26" s="17">
        <f>IF(AND(ISNUMBER(JobSize),JobSize&lt;&gt;0),B26/JobSize,0)</f>
        <v>0.34625028571428573</v>
      </c>
      <c r="E26" s="16"/>
      <c r="F26" s="17" t="str">
        <f t="shared" ref="F26:L26" si="68">IF(AND(ISNUMBER(E$2),E$2&lt;&gt;0,E26&lt;&gt;""),E26/E$2,"")</f>
        <v/>
      </c>
      <c r="G26" s="16"/>
      <c r="H26" s="17" t="str">
        <f t="shared" ref="H26:L26" si="69">IF(AND(ISNUMBER(G$2),G$2&lt;&gt;0,G26&lt;&gt;""),G26/G$2,"")</f>
        <v/>
      </c>
      <c r="I26" s="16">
        <v>6059.38</v>
      </c>
      <c r="J26" s="17">
        <f t="shared" ref="J26:L26" si="70">IF(AND(ISNUMBER(I$2),I$2&lt;&gt;0,I26&lt;&gt;""),I26/I$2,"")</f>
        <v>0.34625028571428573</v>
      </c>
      <c r="K26" s="16"/>
      <c r="L26" s="17" t="str">
        <f t="shared" si="3"/>
        <v/>
      </c>
      <c r="M26" s="16"/>
      <c r="N26" s="17" t="str">
        <f t="shared" si="4"/>
        <v/>
      </c>
    </row>
    <row r="27" spans="1:14" ht="15" customHeight="1" x14ac:dyDescent="0.25">
      <c r="A27" s="36" t="s">
        <v>78</v>
      </c>
      <c r="B27" s="16">
        <f>SUM(E27,G27,I27,K27,M27)</f>
        <v>496.65</v>
      </c>
      <c r="C27" s="17">
        <f>IF(AND(ISNUMBER(JobSize),JobSize&lt;&gt;0),B27/JobSize,0)</f>
        <v>2.8379999999999999E-2</v>
      </c>
      <c r="E27" s="16"/>
      <c r="F27" s="17" t="str">
        <f t="shared" ref="F27:L27" si="71">IF(AND(ISNUMBER(E$2),E$2&lt;&gt;0,E27&lt;&gt;""),E27/E$2,"")</f>
        <v/>
      </c>
      <c r="G27" s="16"/>
      <c r="H27" s="17" t="str">
        <f t="shared" ref="H27:L27" si="72">IF(AND(ISNUMBER(G$2),G$2&lt;&gt;0,G27&lt;&gt;""),G27/G$2,"")</f>
        <v/>
      </c>
      <c r="I27" s="16">
        <v>496.65</v>
      </c>
      <c r="J27" s="17">
        <f t="shared" ref="J27:L27" si="73">IF(AND(ISNUMBER(I$2),I$2&lt;&gt;0,I27&lt;&gt;""),I27/I$2,"")</f>
        <v>2.8379999999999999E-2</v>
      </c>
      <c r="K27" s="16"/>
      <c r="L27" s="17" t="str">
        <f t="shared" si="3"/>
        <v/>
      </c>
      <c r="M27" s="16"/>
      <c r="N27" s="17" t="str">
        <f t="shared" si="4"/>
        <v/>
      </c>
    </row>
    <row r="28" spans="1:14" ht="15" customHeight="1" x14ac:dyDescent="0.25">
      <c r="A28" s="36" t="s">
        <v>79</v>
      </c>
      <c r="B28" s="16">
        <f>SUM(E28,G28,I28,K28,M28)</f>
        <v>352480.71</v>
      </c>
      <c r="C28" s="17">
        <f>IF(AND(ISNUMBER(JobSize),JobSize&lt;&gt;0),B28/JobSize,0)</f>
        <v>20.141754857142857</v>
      </c>
      <c r="E28" s="16"/>
      <c r="F28" s="17" t="str">
        <f t="shared" ref="F28:L28" si="74">IF(AND(ISNUMBER(E$2),E$2&lt;&gt;0,E28&lt;&gt;""),E28/E$2,"")</f>
        <v/>
      </c>
      <c r="G28" s="16"/>
      <c r="H28" s="17" t="str">
        <f t="shared" ref="H28:L28" si="75">IF(AND(ISNUMBER(G$2),G$2&lt;&gt;0,G28&lt;&gt;""),G28/G$2,"")</f>
        <v/>
      </c>
      <c r="I28" s="16"/>
      <c r="J28" s="17" t="str">
        <f t="shared" ref="J28:L28" si="76">IF(AND(ISNUMBER(I$2),I$2&lt;&gt;0,I28&lt;&gt;""),I28/I$2,"")</f>
        <v/>
      </c>
      <c r="K28" s="16"/>
      <c r="L28" s="17" t="str">
        <f t="shared" si="3"/>
        <v/>
      </c>
      <c r="M28" s="16">
        <v>352480.71</v>
      </c>
      <c r="N28" s="17">
        <f t="shared" si="4"/>
        <v>25.069751778093885</v>
      </c>
    </row>
    <row r="29" spans="1:14" ht="15" customHeight="1" x14ac:dyDescent="0.25">
      <c r="A29" s="36" t="s">
        <v>80</v>
      </c>
      <c r="B29" s="16">
        <f>SUM(E29,G29,I29,K29,M29)</f>
        <v>70000</v>
      </c>
      <c r="C29" s="17">
        <f>IF(AND(ISNUMBER(JobSize),JobSize&lt;&gt;0),B29/JobSize,0)</f>
        <v>4</v>
      </c>
      <c r="E29" s="16"/>
      <c r="F29" s="17" t="str">
        <f t="shared" ref="F29:L29" si="77">IF(AND(ISNUMBER(E$2),E$2&lt;&gt;0,E29&lt;&gt;""),E29/E$2,"")</f>
        <v/>
      </c>
      <c r="G29" s="16"/>
      <c r="H29" s="17" t="str">
        <f t="shared" ref="H29:L29" si="78">IF(AND(ISNUMBER(G$2),G$2&lt;&gt;0,G29&lt;&gt;""),G29/G$2,"")</f>
        <v/>
      </c>
      <c r="I29" s="16"/>
      <c r="J29" s="17" t="str">
        <f t="shared" ref="J29:L29" si="79">IF(AND(ISNUMBER(I$2),I$2&lt;&gt;0,I29&lt;&gt;""),I29/I$2,"")</f>
        <v/>
      </c>
      <c r="K29" s="16">
        <v>70000</v>
      </c>
      <c r="L29" s="17">
        <f t="shared" si="3"/>
        <v>4</v>
      </c>
      <c r="M29" s="16"/>
      <c r="N29" s="17" t="str">
        <f t="shared" si="4"/>
        <v/>
      </c>
    </row>
    <row r="30" spans="1:14" ht="15" customHeight="1" x14ac:dyDescent="0.25">
      <c r="A30" s="36" t="s">
        <v>81</v>
      </c>
      <c r="B30" s="16">
        <f>SUM(E30,G30,I30,K30,M30)</f>
        <v>131250</v>
      </c>
      <c r="C30" s="17">
        <f>IF(AND(ISNUMBER(JobSize),JobSize&lt;&gt;0),B30/JobSize,0)</f>
        <v>7.5</v>
      </c>
      <c r="E30" s="16"/>
      <c r="F30" s="17" t="str">
        <f t="shared" ref="F30:L30" si="80">IF(AND(ISNUMBER(E$2),E$2&lt;&gt;0,E30&lt;&gt;""),E30/E$2,"")</f>
        <v/>
      </c>
      <c r="G30" s="16"/>
      <c r="H30" s="17" t="str">
        <f t="shared" ref="H30:L30" si="81">IF(AND(ISNUMBER(G$2),G$2&lt;&gt;0,G30&lt;&gt;""),G30/G$2,"")</f>
        <v/>
      </c>
      <c r="I30" s="16"/>
      <c r="J30" s="17" t="str">
        <f t="shared" ref="J30:L30" si="82">IF(AND(ISNUMBER(I$2),I$2&lt;&gt;0,I30&lt;&gt;""),I30/I$2,"")</f>
        <v/>
      </c>
      <c r="K30" s="16">
        <v>131250</v>
      </c>
      <c r="L30" s="17">
        <f t="shared" si="3"/>
        <v>7.5</v>
      </c>
      <c r="M30" s="16"/>
      <c r="N30" s="17" t="str">
        <f t="shared" si="4"/>
        <v/>
      </c>
    </row>
    <row r="31" spans="1:14" ht="15" customHeight="1" x14ac:dyDescent="0.25">
      <c r="A31" s="36" t="s">
        <v>82</v>
      </c>
      <c r="B31" s="16">
        <f>SUM(E31,G31,I31,K31,M31)</f>
        <v>183750</v>
      </c>
      <c r="C31" s="17">
        <f>IF(AND(ISNUMBER(JobSize),JobSize&lt;&gt;0),B31/JobSize,0)</f>
        <v>10.5</v>
      </c>
      <c r="E31" s="16"/>
      <c r="F31" s="17" t="str">
        <f t="shared" ref="F31:L31" si="83">IF(AND(ISNUMBER(E$2),E$2&lt;&gt;0,E31&lt;&gt;""),E31/E$2,"")</f>
        <v/>
      </c>
      <c r="G31" s="16"/>
      <c r="H31" s="17" t="str">
        <f t="shared" ref="H31:L31" si="84">IF(AND(ISNUMBER(G$2),G$2&lt;&gt;0,G31&lt;&gt;""),G31/G$2,"")</f>
        <v/>
      </c>
      <c r="I31" s="16"/>
      <c r="J31" s="17" t="str">
        <f t="shared" ref="J31:L31" si="85">IF(AND(ISNUMBER(I$2),I$2&lt;&gt;0,I31&lt;&gt;""),I31/I$2,"")</f>
        <v/>
      </c>
      <c r="K31" s="16">
        <v>183750</v>
      </c>
      <c r="L31" s="17">
        <f t="shared" si="3"/>
        <v>10.5</v>
      </c>
      <c r="M31" s="16"/>
      <c r="N31" s="17" t="str">
        <f t="shared" si="4"/>
        <v/>
      </c>
    </row>
    <row r="32" spans="1:14" ht="15" customHeight="1" x14ac:dyDescent="0.25">
      <c r="A32" s="36" t="s">
        <v>83</v>
      </c>
      <c r="B32" s="16">
        <f>SUM(E32,G32,I32,K32,M32)</f>
        <v>210000</v>
      </c>
      <c r="C32" s="17">
        <f>IF(AND(ISNUMBER(JobSize),JobSize&lt;&gt;0),B32/JobSize,0)</f>
        <v>12</v>
      </c>
      <c r="E32" s="16"/>
      <c r="F32" s="17" t="str">
        <f t="shared" ref="F32:L32" si="86">IF(AND(ISNUMBER(E$2),E$2&lt;&gt;0,E32&lt;&gt;""),E32/E$2,"")</f>
        <v/>
      </c>
      <c r="G32" s="16"/>
      <c r="H32" s="17" t="str">
        <f t="shared" ref="H32:L32" si="87">IF(AND(ISNUMBER(G$2),G$2&lt;&gt;0,G32&lt;&gt;""),G32/G$2,"")</f>
        <v/>
      </c>
      <c r="I32" s="16"/>
      <c r="J32" s="17" t="str">
        <f t="shared" ref="J32:L32" si="88">IF(AND(ISNUMBER(I$2),I$2&lt;&gt;0,I32&lt;&gt;""),I32/I$2,"")</f>
        <v/>
      </c>
      <c r="K32" s="16">
        <v>210000</v>
      </c>
      <c r="L32" s="17">
        <f t="shared" ref="L32" si="89">IF(AND(ISNUMBER(K$2),K$2&lt;&gt;0,K32&lt;&gt;""),K32/K$2,"")</f>
        <v>12</v>
      </c>
      <c r="M32" s="16"/>
      <c r="N32" s="17" t="str">
        <f>IF(AND(ISNUMBER(M$2),M$2&lt;&gt;0,M32&lt;&gt;""),M32/M$2,"")</f>
        <v/>
      </c>
    </row>
    <row r="33" spans="1:14" ht="18" customHeight="1" x14ac:dyDescent="0.25">
      <c r="A33" s="37" t="s">
        <v>42</v>
      </c>
      <c r="B33" s="18">
        <f>SUM(E33,G33,I33,K33,M33)</f>
        <v>1508681.4899999998</v>
      </c>
      <c r="C33" s="19">
        <f>IF(AND(ISNUMBER(JobSize),JobSize&lt;&gt;0),B33/JobSize,0)</f>
        <v>86.210370857142848</v>
      </c>
      <c r="E33" s="18">
        <f>SUM(E4:E32)</f>
        <v>288280.72999999992</v>
      </c>
      <c r="F33" s="19">
        <f t="shared" ref="F33:L33" si="90">IF(AND(ISNUMBER(E$2),E$2&lt;&gt;0),E33/E$2,0)</f>
        <v>20.503608108108104</v>
      </c>
      <c r="G33" s="18">
        <f>SUM(G4:G32)</f>
        <v>116517.06999999999</v>
      </c>
      <c r="H33" s="19">
        <f t="shared" ref="H33:L33" si="91">IF(AND(ISNUMBER(G$2),G$2&lt;&gt;0),G33/G$2,0)</f>
        <v>6.6581182857142851</v>
      </c>
      <c r="I33" s="18">
        <f>SUM(I4:I32)</f>
        <v>156402.97999999998</v>
      </c>
      <c r="J33" s="19">
        <f t="shared" ref="J33:L33" si="92">IF(AND(ISNUMBER(I$2),I$2&lt;&gt;0),I33/I$2,0)</f>
        <v>8.9373131428571426</v>
      </c>
      <c r="K33" s="18">
        <f>SUM(K4:K32)</f>
        <v>595000</v>
      </c>
      <c r="L33" s="19">
        <f t="shared" ref="L33" si="93">IF(AND(ISNUMBER(K$2),K$2&lt;&gt;0),K33/K$2,0)</f>
        <v>34</v>
      </c>
      <c r="M33" s="18">
        <f>SUM(M4:M32)</f>
        <v>352480.71</v>
      </c>
      <c r="N33" s="19">
        <f>IF(AND(ISNUMBER(M$2),M$2&lt;&gt;0),M33/M$2,0)</f>
        <v>25.069751778093885</v>
      </c>
    </row>
    <row r="34" spans="1:14" ht="9" customHeight="1" x14ac:dyDescent="0.25"/>
    <row r="35" spans="1:14" ht="15" customHeight="1" x14ac:dyDescent="0.25">
      <c r="A35" s="36" t="s">
        <v>43</v>
      </c>
      <c r="B35" s="16">
        <f>SUM(E35,G35,I35,K35,M35)</f>
        <v>105607.70000000001</v>
      </c>
      <c r="C35" s="17">
        <f>IF(AND(ISNUMBER(JobSize),JobSize&lt;&gt;0),B35/JobSize,0)</f>
        <v>6.0347257142857149</v>
      </c>
      <c r="E35" s="16">
        <v>20179.650000000001</v>
      </c>
      <c r="F35" s="17">
        <f t="shared" ref="F35:L35" si="94">IF(AND(ISNUMBER(E$2),E$2&lt;&gt;0,E35&lt;&gt;""),E35/E$2,"")</f>
        <v>1.4352524893314369</v>
      </c>
      <c r="G35" s="16">
        <v>8156.1949999999997</v>
      </c>
      <c r="H35" s="17">
        <f t="shared" ref="H35:L35" si="95">IF(AND(ISNUMBER(G$2),G$2&lt;&gt;0,G35&lt;&gt;""),G35/G$2,"")</f>
        <v>0.46606828571428571</v>
      </c>
      <c r="I35" s="16">
        <v>10948.208000000001</v>
      </c>
      <c r="J35" s="17">
        <f t="shared" ref="J35:L35" si="96">IF(AND(ISNUMBER(I$2),I$2&lt;&gt;0,I35&lt;&gt;""),I35/I$2,"")</f>
        <v>0.62561188571428572</v>
      </c>
      <c r="K35" s="16">
        <v>41649.998</v>
      </c>
      <c r="L35" s="17">
        <f t="shared" ref="L35" si="97">IF(AND(ISNUMBER(K$2),K$2&lt;&gt;0,K35&lt;&gt;""),K35/K$2,"")</f>
        <v>2.3799998857142857</v>
      </c>
      <c r="M35" s="16">
        <v>24673.649000000001</v>
      </c>
      <c r="N35" s="17">
        <f>IF(AND(ISNUMBER(M$2),M$2&lt;&gt;0,M35&lt;&gt;""),M35/M$2,"")</f>
        <v>1.7548825746799432</v>
      </c>
    </row>
    <row r="36" spans="1:14" ht="18" customHeight="1" x14ac:dyDescent="0.25">
      <c r="A36" s="37" t="s">
        <v>44</v>
      </c>
      <c r="B36" s="18">
        <f>SUM(E36,G36,I36,K36,M36)</f>
        <v>1614289.1899999997</v>
      </c>
      <c r="C36" s="19">
        <f>IF(AND(ISNUMBER(JobSize),JobSize&lt;&gt;0),B36/JobSize,0)</f>
        <v>92.245096571428562</v>
      </c>
      <c r="E36" s="18">
        <f>SUM(E33:E35)</f>
        <v>308460.37999999995</v>
      </c>
      <c r="F36" s="19">
        <f t="shared" ref="F36:L36" si="98">IF(AND(ISNUMBER(E$2),E$2&lt;&gt;0),E36/E$2,0)</f>
        <v>21.93886059743954</v>
      </c>
      <c r="G36" s="18">
        <f>SUM(G33:G35)</f>
        <v>124673.26499999998</v>
      </c>
      <c r="H36" s="19">
        <f t="shared" ref="H36:L36" si="99">IF(AND(ISNUMBER(G$2),G$2&lt;&gt;0),G36/G$2,0)</f>
        <v>7.1241865714285701</v>
      </c>
      <c r="I36" s="18">
        <f>SUM(I33:I35)</f>
        <v>167351.18799999999</v>
      </c>
      <c r="J36" s="19">
        <f t="shared" ref="J36:L36" si="100">IF(AND(ISNUMBER(I$2),I$2&lt;&gt;0),I36/I$2,0)</f>
        <v>9.5629250285714278</v>
      </c>
      <c r="K36" s="18">
        <f>SUM(K33:K35)</f>
        <v>636649.99800000002</v>
      </c>
      <c r="L36" s="19">
        <f t="shared" ref="L36" si="101">IF(AND(ISNUMBER(K$2),K$2&lt;&gt;0),K36/K$2,0)</f>
        <v>36.379999885714284</v>
      </c>
      <c r="M36" s="18">
        <f>SUM(M33:M35)</f>
        <v>377154.359</v>
      </c>
      <c r="N36" s="19">
        <f>IF(AND(ISNUMBER(M$2),M$2&lt;&gt;0),M36/M$2,0)</f>
        <v>26.824634352773828</v>
      </c>
    </row>
    <row r="37" spans="1:14" ht="9" customHeight="1" x14ac:dyDescent="0.25"/>
    <row r="38" spans="1:14" ht="15" customHeight="1" x14ac:dyDescent="0.25">
      <c r="A38" s="36" t="s">
        <v>45</v>
      </c>
      <c r="B38" s="16">
        <f>SUM(E38,G38,I38,K38,M38)</f>
        <v>80714.459000000003</v>
      </c>
      <c r="C38" s="17">
        <f>IF(AND(ISNUMBER(JobSize),JobSize&lt;&gt;0),B38/JobSize,0)</f>
        <v>4.6122548000000005</v>
      </c>
      <c r="E38" s="16">
        <v>15423.019</v>
      </c>
      <c r="F38" s="17">
        <f t="shared" ref="F38:L39" si="102">IF(AND(ISNUMBER(E$2),E$2&lt;&gt;0,E38&lt;&gt;""),E38/E$2,"")</f>
        <v>1.0969430298719773</v>
      </c>
      <c r="G38" s="16">
        <v>6233.6629999999996</v>
      </c>
      <c r="H38" s="17">
        <f t="shared" ref="H38:L39" si="103">IF(AND(ISNUMBER(G$2),G$2&lt;&gt;0,G38&lt;&gt;""),G38/G$2,"")</f>
        <v>0.35620931428571428</v>
      </c>
      <c r="I38" s="16">
        <v>8367.5589999999993</v>
      </c>
      <c r="J38" s="17">
        <f t="shared" ref="J38:L39" si="104">IF(AND(ISNUMBER(I$2),I$2&lt;&gt;0,I38&lt;&gt;""),I38/I$2,"")</f>
        <v>0.47814622857142852</v>
      </c>
      <c r="K38" s="16">
        <v>31832.5</v>
      </c>
      <c r="L38" s="17">
        <f t="shared" ref="L38:L39" si="105">IF(AND(ISNUMBER(K$2),K$2&lt;&gt;0,K38&lt;&gt;""),K38/K$2,"")</f>
        <v>1.819</v>
      </c>
      <c r="M38" s="16">
        <v>18857.718000000001</v>
      </c>
      <c r="N38" s="17">
        <f>IF(AND(ISNUMBER(M$2),M$2&lt;&gt;0,M38&lt;&gt;""),M38/M$2,"")</f>
        <v>1.3412317211948792</v>
      </c>
    </row>
    <row r="39" spans="1:14" ht="15" customHeight="1" x14ac:dyDescent="0.25">
      <c r="A39" s="36" t="s">
        <v>46</v>
      </c>
      <c r="B39" s="16">
        <f>SUM(E39,G39,I39,K39,M39)</f>
        <v>25425.050999999999</v>
      </c>
      <c r="C39" s="17">
        <f>IF(AND(ISNUMBER(JobSize),JobSize&lt;&gt;0),B39/JobSize,0)</f>
        <v>1.4528600571428572</v>
      </c>
      <c r="E39" s="16">
        <v>4858.25</v>
      </c>
      <c r="F39" s="17">
        <f t="shared" si="102"/>
        <v>0.3455369843527738</v>
      </c>
      <c r="G39" s="16">
        <v>1963.604</v>
      </c>
      <c r="H39" s="17">
        <f t="shared" si="103"/>
        <v>0.11220594285714286</v>
      </c>
      <c r="I39" s="16">
        <v>2635.7809999999999</v>
      </c>
      <c r="J39" s="17">
        <f t="shared" si="104"/>
        <v>0.15061605714285714</v>
      </c>
      <c r="K39" s="16">
        <v>10027.236000000001</v>
      </c>
      <c r="L39" s="17">
        <f t="shared" si="105"/>
        <v>0.5729849142857143</v>
      </c>
      <c r="M39" s="16">
        <v>5940.18</v>
      </c>
      <c r="N39" s="17">
        <f>IF(AND(ISNUMBER(M$2),M$2&lt;&gt;0,M39&lt;&gt;""),M39/M$2,"")</f>
        <v>0.42248790896159322</v>
      </c>
    </row>
    <row r="40" spans="1:14" ht="9" customHeight="1" thickBot="1" x14ac:dyDescent="0.3"/>
    <row r="41" spans="1:14" ht="18" customHeight="1" thickBot="1" x14ac:dyDescent="0.3">
      <c r="A41" s="38" t="s">
        <v>14</v>
      </c>
      <c r="B41" s="22">
        <f>SUM(E41,G41,I41,K41,M41)</f>
        <v>1720428.7</v>
      </c>
      <c r="C41" s="23">
        <f>IF(AND(ISNUMBER(JobSize),JobSize&lt;&gt;0),B41/JobSize,0)</f>
        <v>98.310211428571421</v>
      </c>
      <c r="E41" s="22">
        <f>SUM(E36:E40)</f>
        <v>328741.64899999998</v>
      </c>
      <c r="F41" s="23">
        <f t="shared" ref="F41:L41" si="106">IF(AND(ISNUMBER(E$2),E$2&lt;&gt;0),E41/E$2,0)</f>
        <v>23.381340611664296</v>
      </c>
      <c r="G41" s="22">
        <f>SUM(G36:G40)</f>
        <v>132870.53199999998</v>
      </c>
      <c r="H41" s="23">
        <f t="shared" ref="H41:L41" si="107">IF(AND(ISNUMBER(G$2),G$2&lt;&gt;0),G41/G$2,0)</f>
        <v>7.5926018285714276</v>
      </c>
      <c r="I41" s="22">
        <f>SUM(I36:I40)</f>
        <v>178354.52799999999</v>
      </c>
      <c r="J41" s="23">
        <f t="shared" ref="J41:L41" si="108">IF(AND(ISNUMBER(I$2),I$2&lt;&gt;0),I41/I$2,0)</f>
        <v>10.191687314285714</v>
      </c>
      <c r="K41" s="22">
        <f>SUM(K36:K40)</f>
        <v>678509.73400000005</v>
      </c>
      <c r="L41" s="23">
        <f t="shared" ref="L41" si="109">IF(AND(ISNUMBER(K$2),K$2&lt;&gt;0),K41/K$2,0)</f>
        <v>38.771984800000006</v>
      </c>
      <c r="M41" s="22">
        <f>SUM(M36:M40)</f>
        <v>401952.25699999998</v>
      </c>
      <c r="N41" s="23">
        <f>IF(AND(ISNUMBER(M$2),M$2&lt;&gt;0),M41/M$2,0)</f>
        <v>28.588353982930297</v>
      </c>
    </row>
  </sheetData>
  <mergeCells count="6">
    <mergeCell ref="B1:C1"/>
    <mergeCell ref="M1:N1"/>
    <mergeCell ref="E1:F1"/>
    <mergeCell ref="G1:H1"/>
    <mergeCell ref="I1:J1"/>
    <mergeCell ref="K1:L1"/>
  </mergeCells>
  <pageMargins left="0.5" right="0.5" top="0.5" bottom="0.5" header="0.3" footer="0.3"/>
  <pageSetup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EEEE3A-122F-42CF-8ACE-9A4E9A61D08E}">
  <sheetPr codeName="Sheet4">
    <pageSetUpPr fitToPage="1"/>
  </sheetPr>
  <dimension ref="A1:E2"/>
  <sheetViews>
    <sheetView workbookViewId="0">
      <pane ySplit="2" topLeftCell="A3" activePane="bottomLeft" state="frozen"/>
      <selection pane="bottomLeft" sqref="A1:C1"/>
    </sheetView>
  </sheetViews>
  <sheetFormatPr defaultRowHeight="15" x14ac:dyDescent="0.25"/>
  <cols>
    <col min="1" max="1" width="9.7109375" style="30" customWidth="1"/>
    <col min="2" max="2" width="65.7109375" style="32" customWidth="1"/>
    <col min="3" max="3" width="18.7109375" style="31" customWidth="1"/>
    <col min="4" max="5" width="6.7109375" style="25" customWidth="1"/>
    <col min="6" max="16384" width="9.140625" style="26"/>
  </cols>
  <sheetData>
    <row r="1" spans="1:5" customFormat="1" ht="60" customHeight="1" x14ac:dyDescent="0.25">
      <c r="A1" s="49" t="s">
        <v>18</v>
      </c>
      <c r="B1" s="50"/>
      <c r="C1" s="50"/>
      <c r="D1" s="48" t="s">
        <v>16</v>
      </c>
      <c r="E1" s="48" t="s">
        <v>17</v>
      </c>
    </row>
    <row r="2" spans="1:5" ht="18" customHeight="1" x14ac:dyDescent="0.25">
      <c r="A2" s="27" t="s">
        <v>15</v>
      </c>
      <c r="B2" s="28" t="s">
        <v>11</v>
      </c>
      <c r="C2" s="29" t="s">
        <v>12</v>
      </c>
      <c r="D2" s="48"/>
      <c r="E2" s="48"/>
    </row>
  </sheetData>
  <autoFilter ref="A2:E2" xr:uid="{F366A1CC-A2DD-4D38-9219-6B1DB88C1FB0}"/>
  <mergeCells count="3">
    <mergeCell ref="D1:D2"/>
    <mergeCell ref="E1:E2"/>
    <mergeCell ref="A1:C1"/>
  </mergeCells>
  <printOptions horizontalCentered="1" gridLines="1"/>
  <pageMargins left="0.5" right="0.5" top="1" bottom="0.75" header="0.5" footer="0.3"/>
  <pageSetup scale="88" fitToHeight="0" orientation="portrait" horizontalDpi="0" verticalDpi="0" r:id="rId1"/>
  <headerFooter>
    <oddHeader>&amp;L&amp;"-,Bold"&amp;14&amp;A</oddHeader>
    <oddFooter>&amp;LPrepared &amp;D&amp;RPage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817E08-A0DA-43CF-87DC-85B40E68FB70}">
  <sheetPr>
    <pageSetUpPr fitToPage="1"/>
  </sheetPr>
  <dimension ref="A1:F12"/>
  <sheetViews>
    <sheetView workbookViewId="0">
      <pane ySplit="2" topLeftCell="A3" activePane="bottomLeft" state="frozenSplit"/>
      <selection pane="bottomLeft"/>
    </sheetView>
  </sheetViews>
  <sheetFormatPr defaultRowHeight="15" x14ac:dyDescent="0.25"/>
  <cols>
    <col min="1" max="1" width="8.7109375" style="53" customWidth="1"/>
    <col min="2" max="2" width="31.7109375" style="51" customWidth="1"/>
    <col min="3" max="5" width="18.7109375" style="54" customWidth="1"/>
    <col min="6" max="6" width="8.7109375" style="55" customWidth="1"/>
  </cols>
  <sheetData>
    <row r="1" spans="1:6" s="52" customFormat="1" ht="18" customHeight="1" x14ac:dyDescent="0.25">
      <c r="A1" s="56" t="s">
        <v>31</v>
      </c>
      <c r="B1" s="57" t="s">
        <v>11</v>
      </c>
      <c r="C1" s="58" t="s">
        <v>32</v>
      </c>
      <c r="D1" s="58"/>
      <c r="E1" s="57" t="s">
        <v>35</v>
      </c>
      <c r="F1" s="57"/>
    </row>
    <row r="2" spans="1:6" s="52" customFormat="1" ht="36" customHeight="1" x14ac:dyDescent="0.25">
      <c r="A2" s="56"/>
      <c r="B2" s="57"/>
      <c r="C2" s="59" t="s">
        <v>33</v>
      </c>
      <c r="D2" s="59" t="s">
        <v>34</v>
      </c>
      <c r="E2" s="59" t="s">
        <v>12</v>
      </c>
      <c r="F2" s="60" t="s">
        <v>36</v>
      </c>
    </row>
    <row r="3" spans="1:6" x14ac:dyDescent="0.25">
      <c r="A3" s="53">
        <v>1</v>
      </c>
      <c r="B3" s="51" t="s">
        <v>37</v>
      </c>
      <c r="C3" s="54">
        <v>681581.46</v>
      </c>
      <c r="D3" s="54">
        <v>681581.46</v>
      </c>
      <c r="E3" s="54">
        <f>SUM(C3)-SUM(D3)</f>
        <v>0</v>
      </c>
      <c r="F3" s="55">
        <f>IF(E3&lt;&gt;"",IF(SUM(D3)&lt;&gt;0,E3/D3,IF(SUM(C3)&lt;&gt;0,"n/a",0)),"")</f>
        <v>0</v>
      </c>
    </row>
    <row r="4" spans="1:6" x14ac:dyDescent="0.25">
      <c r="A4" s="53">
        <v>2</v>
      </c>
      <c r="B4" s="51" t="s">
        <v>38</v>
      </c>
      <c r="C4" s="54">
        <v>740574.07</v>
      </c>
      <c r="D4" s="54">
        <v>740574.07</v>
      </c>
      <c r="E4" s="54">
        <f>SUM(C4)-SUM(D4)</f>
        <v>0</v>
      </c>
      <c r="F4" s="55">
        <f>IF(E4&lt;&gt;"",IF(SUM(D4)&lt;&gt;0,E4/D4,IF(SUM(C4)&lt;&gt;0,"n/a",0)),"")</f>
        <v>0</v>
      </c>
    </row>
    <row r="5" spans="1:6" x14ac:dyDescent="0.25">
      <c r="A5" s="53">
        <v>3</v>
      </c>
      <c r="B5" s="51" t="s">
        <v>39</v>
      </c>
      <c r="C5" s="54">
        <v>0</v>
      </c>
      <c r="D5" s="54">
        <v>0</v>
      </c>
      <c r="E5" s="54">
        <f>SUM(C5)-SUM(D5)</f>
        <v>0</v>
      </c>
      <c r="F5" s="55">
        <f>IF(E5&lt;&gt;"",IF(SUM(D5)&lt;&gt;0,E5/D5,IF(SUM(C5)&lt;&gt;0,"n/a",0)),"")</f>
        <v>0</v>
      </c>
    </row>
    <row r="6" spans="1:6" x14ac:dyDescent="0.25">
      <c r="A6" s="53">
        <v>4</v>
      </c>
      <c r="B6" s="51" t="s">
        <v>40</v>
      </c>
      <c r="C6" s="54">
        <v>86525.96</v>
      </c>
      <c r="D6" s="54">
        <v>86525.96</v>
      </c>
      <c r="E6" s="54">
        <f>SUM(C6)-SUM(D6)</f>
        <v>0</v>
      </c>
      <c r="F6" s="55">
        <f>IF(E6&lt;&gt;"",IF(SUM(D6)&lt;&gt;0,E6/D6,IF(SUM(C6)&lt;&gt;0,"n/a",0)),"")</f>
        <v>0</v>
      </c>
    </row>
    <row r="7" spans="1:6" x14ac:dyDescent="0.25">
      <c r="A7" s="53">
        <v>5</v>
      </c>
      <c r="B7" s="51" t="s">
        <v>41</v>
      </c>
      <c r="C7" s="54">
        <v>0</v>
      </c>
      <c r="D7" s="54">
        <v>0</v>
      </c>
      <c r="E7" s="54">
        <f>SUM(C7)-SUM(D7)</f>
        <v>0</v>
      </c>
      <c r="F7" s="55">
        <f>IF(E7&lt;&gt;"",IF(SUM(D7)&lt;&gt;0,E7/D7,IF(SUM(C7)&lt;&gt;0,"n/a",0)),"")</f>
        <v>0</v>
      </c>
    </row>
    <row r="8" spans="1:6" s="65" customFormat="1" ht="21" customHeight="1" x14ac:dyDescent="0.25">
      <c r="A8" s="61">
        <v>6</v>
      </c>
      <c r="B8" s="66" t="s">
        <v>42</v>
      </c>
      <c r="C8" s="62">
        <v>1508681.49</v>
      </c>
      <c r="D8" s="62">
        <v>1508681.49</v>
      </c>
      <c r="E8" s="63"/>
      <c r="F8" s="64" t="str">
        <f>IF(E8&lt;&gt;"",IF(SUM(D8)&lt;&gt;0,E8/D8,IF(SUM(C8)&lt;&gt;0,"n/a",0)),"")</f>
        <v/>
      </c>
    </row>
    <row r="9" spans="1:6" x14ac:dyDescent="0.25">
      <c r="A9" s="53">
        <v>7</v>
      </c>
      <c r="B9" s="51" t="s">
        <v>43</v>
      </c>
      <c r="C9" s="54">
        <v>105607.7</v>
      </c>
      <c r="D9" s="54">
        <v>105607.7</v>
      </c>
      <c r="E9" s="54">
        <f>SUM(C9)-SUM(D9)</f>
        <v>0</v>
      </c>
      <c r="F9" s="55">
        <f>IF(E9&lt;&gt;"",IF(SUM(D9)&lt;&gt;0,E9/D9,IF(SUM(C9)&lt;&gt;0,"n/a",0)),"")</f>
        <v>0</v>
      </c>
    </row>
    <row r="10" spans="1:6" s="65" customFormat="1" ht="21" customHeight="1" x14ac:dyDescent="0.25">
      <c r="A10" s="61">
        <v>8</v>
      </c>
      <c r="B10" s="66" t="s">
        <v>44</v>
      </c>
      <c r="C10" s="62">
        <v>1614289.19</v>
      </c>
      <c r="D10" s="62">
        <v>1614289.19</v>
      </c>
      <c r="E10" s="63"/>
      <c r="F10" s="64" t="str">
        <f>IF(E10&lt;&gt;"",IF(SUM(D10)&lt;&gt;0,E10/D10,IF(SUM(C10)&lt;&gt;0,"n/a",0)),"")</f>
        <v/>
      </c>
    </row>
    <row r="11" spans="1:6" x14ac:dyDescent="0.25">
      <c r="A11" s="53">
        <v>9</v>
      </c>
      <c r="B11" s="51" t="s">
        <v>45</v>
      </c>
      <c r="C11" s="54">
        <v>80714.460000000006</v>
      </c>
      <c r="D11" s="54">
        <v>80714.460000000006</v>
      </c>
      <c r="E11" s="54">
        <f>SUM(C11)-SUM(D11)</f>
        <v>0</v>
      </c>
      <c r="F11" s="55">
        <f>IF(E11&lt;&gt;"",IF(SUM(D11)&lt;&gt;0,E11/D11,IF(SUM(C11)&lt;&gt;0,"n/a",0)),"")</f>
        <v>0</v>
      </c>
    </row>
    <row r="12" spans="1:6" x14ac:dyDescent="0.25">
      <c r="A12" s="53">
        <v>10</v>
      </c>
      <c r="B12" s="51" t="s">
        <v>46</v>
      </c>
      <c r="C12" s="54">
        <v>25425.05</v>
      </c>
      <c r="D12" s="54">
        <v>25425.05</v>
      </c>
      <c r="E12" s="54">
        <f>SUM(C12)-SUM(D12)</f>
        <v>0</v>
      </c>
      <c r="F12" s="55">
        <f>IF(E12&lt;&gt;"",IF(SUM(D12)&lt;&gt;0,E12/D12,IF(SUM(C12)&lt;&gt;0,"n/a",0)),"")</f>
        <v>0</v>
      </c>
    </row>
  </sheetData>
  <autoFilter ref="A2:F2" xr:uid="{60817E08-A0DA-43CF-87DC-85B40E68FB70}"/>
  <mergeCells count="4">
    <mergeCell ref="A1:A2"/>
    <mergeCell ref="B1:B2"/>
    <mergeCell ref="C1:D1"/>
    <mergeCell ref="E1:F1"/>
  </mergeCells>
  <conditionalFormatting sqref="E3:F12">
    <cfRule type="expression" dxfId="2" priority="1" stopIfTrue="1">
      <formula>ABS($F3)&gt;0.0001</formula>
    </cfRule>
    <cfRule type="expression" dxfId="1" priority="2" stopIfTrue="1">
      <formula>$F3="n/a"</formula>
    </cfRule>
    <cfRule type="expression" dxfId="0" priority="3" stopIfTrue="1">
      <formula>AND($E3&lt;&gt;"",$F3&lt;&gt;"n/a",ABS($F3)&lt;=0.001)</formula>
    </cfRule>
  </conditionalFormatting>
  <printOptions horizontalCentered="1" gridLines="1"/>
  <pageMargins left="0.5" right="0.5" top="0.75" bottom="0.5" header="0.3" footer="0.3"/>
  <pageSetup scale="90" fitToHeight="0" orientation="portrait" horizontalDpi="0" verticalDpi="0" r:id="rId1"/>
  <headerFooter>
    <oddHeader>&amp;L&amp;B&amp;14&amp;A</oddHeader>
    <oddFooter>&amp;CPage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15</vt:i4>
      </vt:variant>
    </vt:vector>
  </HeadingPairs>
  <TitlesOfParts>
    <vt:vector size="20" baseType="lpstr">
      <vt:lpstr>Connectivity Audit</vt:lpstr>
      <vt:lpstr>Estimate Validation</vt:lpstr>
      <vt:lpstr>Crosstab Summary</vt:lpstr>
      <vt:lpstr>Addon Exception Audit</vt:lpstr>
      <vt:lpstr>Addon Validation</vt:lpstr>
      <vt:lpstr>CurrentEstimateBranch</vt:lpstr>
      <vt:lpstr>CurrentEstimateCatalogName</vt:lpstr>
      <vt:lpstr>CurrentEstimateId</vt:lpstr>
      <vt:lpstr>CurrentEstimateName</vt:lpstr>
      <vt:lpstr>CurrentEstimateUser</vt:lpstr>
      <vt:lpstr>CurrentSqlInstanceName</vt:lpstr>
      <vt:lpstr>JobSize</vt:lpstr>
      <vt:lpstr>JobUnitName</vt:lpstr>
      <vt:lpstr>'Addon Exception Audit'!Print_Area</vt:lpstr>
      <vt:lpstr>'Addon Validation'!Print_Area</vt:lpstr>
      <vt:lpstr>'Connectivity Audit'!Print_Area</vt:lpstr>
      <vt:lpstr>'Crosstab Summary'!Print_Area</vt:lpstr>
      <vt:lpstr>'Addon Exception Audit'!Print_Titles</vt:lpstr>
      <vt:lpstr>'Addon Validation'!Print_Titles</vt:lpstr>
      <vt:lpstr>'Crosstab Summary'!Print_Titles</vt:lpstr>
    </vt:vector>
  </TitlesOfParts>
  <Company>Nvisions LLC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Crosstab Analysis</dc:title>
  <dc:subject>Export Template for Sage Estimating</dc:subject>
  <dc:creator>Joe Callahan</dc:creator>
  <cp:lastModifiedBy>Microsoft</cp:lastModifiedBy>
  <cp:lastPrinted>2021-04-27T18:32:39Z</cp:lastPrinted>
  <dcterms:created xsi:type="dcterms:W3CDTF">2021-02-27T23:10:04Z</dcterms:created>
  <dcterms:modified xsi:type="dcterms:W3CDTF">2021-06-29T12:23:48Z</dcterms:modified>
</cp:coreProperties>
</file>