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8_{579300B2-60DF-4AD3-8B28-FAB107226D63}" xr6:coauthVersionLast="47" xr6:coauthVersionMax="47" xr10:uidLastSave="{00000000-0000-0000-0000-000000000000}"/>
  <bookViews>
    <workbookView xWindow="-120" yWindow="-120" windowWidth="24240" windowHeight="13140" firstSheet="2" activeTab="2" xr2:uid="{1C84B4EF-9CAD-4DDB-B9A8-4BDBA993F31E}"/>
  </bookViews>
  <sheets>
    <sheet name="Connectivity Audit" sheetId="3" state="hidden" r:id="rId1"/>
    <sheet name="Estimate Validation" sheetId="7" state="hidden" r:id="rId2"/>
    <sheet name="Crosstab Summary" sheetId="4" r:id="rId3"/>
    <sheet name="Addon Exception Audit" sheetId="6" state="hidden" r:id="rId4"/>
    <sheet name="Addon Validation" sheetId="8" state="hidden" r:id="rId5"/>
  </sheets>
  <definedNames>
    <definedName name="_xlnm._FilterDatabase" localSheetId="3" hidden="1">'Addon Exception Audit'!$A$2:$E$2</definedName>
    <definedName name="_xlnm._FilterDatabase" localSheetId="4"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'Crosstab Summary'!$B$2</definedName>
    <definedName name="JobUnitName">'Crosstab Summary'!$C$2</definedName>
    <definedName name="_xlnm.Print_Area" localSheetId="3">'Addon Exception Audit'!$A:$E</definedName>
    <definedName name="_xlnm.Print_Area" localSheetId="4">'Addon Validation'!$A:$F</definedName>
    <definedName name="_xlnm.Print_Area" localSheetId="0">'Connectivity Audit'!$A:$D</definedName>
    <definedName name="_xlnm.Print_Area" localSheetId="2">'Crosstab Summary'!$A:$L</definedName>
    <definedName name="_xlnm.Print_Titles" localSheetId="3">'Addon Exception Audit'!$1:$2</definedName>
    <definedName name="_xlnm.Print_Titles" localSheetId="4">'Addon Validation'!$1:$3</definedName>
    <definedName name="_xlnm.Print_Titles" localSheetId="2">'Crosstab Summary'!$1:$3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4" l="1"/>
  <c r="I17" i="4"/>
  <c r="G17" i="4"/>
  <c r="E17" i="4"/>
  <c r="F17" i="4" s="1"/>
  <c r="B17" i="4"/>
  <c r="B15" i="4"/>
  <c r="B14" i="4"/>
  <c r="C14" i="4" s="1"/>
  <c r="B13" i="4"/>
  <c r="B12" i="4"/>
  <c r="B11" i="4"/>
  <c r="C11" i="4" s="1"/>
  <c r="B10" i="4"/>
  <c r="B9" i="4"/>
  <c r="B8" i="4"/>
  <c r="B7" i="4"/>
  <c r="C7" i="4" s="1"/>
  <c r="B6" i="4"/>
  <c r="B5" i="4"/>
  <c r="B4" i="4"/>
  <c r="L14" i="4"/>
  <c r="J14" i="4"/>
  <c r="H14" i="4"/>
  <c r="F14" i="4"/>
  <c r="L13" i="4"/>
  <c r="J13" i="4"/>
  <c r="H13" i="4"/>
  <c r="F13" i="4"/>
  <c r="C13" i="4"/>
  <c r="L12" i="4"/>
  <c r="J12" i="4"/>
  <c r="H12" i="4"/>
  <c r="F12" i="4"/>
  <c r="C12" i="4"/>
  <c r="L11" i="4"/>
  <c r="J11" i="4"/>
  <c r="H11" i="4"/>
  <c r="F11" i="4"/>
  <c r="L10" i="4"/>
  <c r="J10" i="4"/>
  <c r="H10" i="4"/>
  <c r="F10" i="4"/>
  <c r="C10" i="4"/>
  <c r="L9" i="4"/>
  <c r="J9" i="4"/>
  <c r="H9" i="4"/>
  <c r="F9" i="4"/>
  <c r="C9" i="4"/>
  <c r="L8" i="4"/>
  <c r="J8" i="4"/>
  <c r="H8" i="4"/>
  <c r="F8" i="4"/>
  <c r="C8" i="4"/>
  <c r="L7" i="4"/>
  <c r="J7" i="4"/>
  <c r="H7" i="4"/>
  <c r="F7" i="4"/>
  <c r="L6" i="4"/>
  <c r="J6" i="4"/>
  <c r="H6" i="4"/>
  <c r="F6" i="4"/>
  <c r="C6" i="4"/>
  <c r="L5" i="4"/>
  <c r="J5" i="4"/>
  <c r="H5" i="4"/>
  <c r="F5" i="4"/>
  <c r="C5" i="4"/>
  <c r="L4" i="4"/>
  <c r="J4" i="4"/>
  <c r="H4" i="4"/>
  <c r="F4" i="4"/>
  <c r="C4" i="4"/>
  <c r="J17" i="4"/>
  <c r="H17" i="4"/>
  <c r="J15" i="4"/>
  <c r="H15" i="4"/>
  <c r="F15" i="4"/>
  <c r="F12" i="8"/>
  <c r="E12" i="8"/>
  <c r="F11" i="8"/>
  <c r="E11" i="8"/>
  <c r="F10" i="8"/>
  <c r="F9" i="8"/>
  <c r="E9" i="8"/>
  <c r="F8" i="8"/>
  <c r="F7" i="8"/>
  <c r="E7" i="8"/>
  <c r="F6" i="8"/>
  <c r="E6" i="8"/>
  <c r="F5" i="8"/>
  <c r="E5" i="8"/>
  <c r="F4" i="8"/>
  <c r="E4" i="8"/>
  <c r="F3" i="8"/>
  <c r="E3" i="8"/>
  <c r="L15" i="4" l="1"/>
  <c r="L17" i="4"/>
  <c r="C17" i="4"/>
  <c r="C15" i="4"/>
</calcChain>
</file>

<file path=xl/sharedStrings.xml><?xml version="1.0" encoding="utf-8"?>
<sst xmlns="http://schemas.openxmlformats.org/spreadsheetml/2006/main" count="85" uniqueCount="66">
  <si>
    <t>Current Estimate Catalog Name</t>
  </si>
  <si>
    <t>Current Estimate ID</t>
  </si>
  <si>
    <t>Current Estimate Name</t>
  </si>
  <si>
    <t>Current Estimate User</t>
  </si>
  <si>
    <t>Current SQL Instance Name</t>
  </si>
  <si>
    <t>Current Estimate Branch</t>
  </si>
  <si>
    <t>ID</t>
  </si>
  <si>
    <t>Name</t>
  </si>
  <si>
    <t>Branch</t>
  </si>
  <si>
    <t>Other Open Estimates by User</t>
  </si>
  <si>
    <t>Total Project</t>
  </si>
  <si>
    <t>Description</t>
  </si>
  <si>
    <t>Amount</t>
  </si>
  <si>
    <t>Unit Cost</t>
  </si>
  <si>
    <t>Grand Total</t>
  </si>
  <si>
    <t>Row</t>
  </si>
  <si>
    <t>No Categories Selected</t>
  </si>
  <si>
    <t>Invalid Range Selected</t>
  </si>
  <si>
    <t>The following addon(s) cannot be allocated and/or distributed for the reason(s) indicated and
therefore the crosstab analysis cannot be generated.  Please return to the estimate, adjust
the addons as necessary to remedy the exception(s) listed below and run the export again.</t>
  </si>
  <si>
    <t>Status</t>
  </si>
  <si>
    <t>Verify that the first five (5) rows in the totals page are category subtotals</t>
  </si>
  <si>
    <t>Verify that all totals page addons have valid distribution criteria</t>
  </si>
  <si>
    <t>Verify that recalculated addon amounts match stored application values</t>
  </si>
  <si>
    <t>Verify the presence of at least two (2) different row sort values</t>
  </si>
  <si>
    <t>Verify the presence of at least two (2) different column sort values</t>
  </si>
  <si>
    <t>Validation Check</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</si>
  <si>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</si>
  <si>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</si>
  <si>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</si>
  <si>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</si>
  <si>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</si>
  <si>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</si>
  <si>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</si>
  <si>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</si>
  <si>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</si>
  <si>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</si>
  <si>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</si>
  <si>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</si>
  <si>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</si>
  <si>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</si>
  <si>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</si>
  <si>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</si>
  <si>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</si>
  <si>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</si>
  <si>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</si>
  <si>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</si>
  <si>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</si>
  <si>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</si>
  <si>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gsf</t>
  </si>
  <si>
    <t>Foundation Work</t>
  </si>
  <si>
    <t>sf</t>
  </si>
  <si>
    <t>Superstructure Work</t>
  </si>
  <si>
    <t>Interiors Work</t>
  </si>
  <si>
    <t>Building Services Work</t>
  </si>
  <si>
    <t>A10 - Foundations</t>
  </si>
  <si>
    <t>A20 - Subgrade Enclosures</t>
  </si>
  <si>
    <t>A40 - Slabs on Grade</t>
  </si>
  <si>
    <t>B10 - Superstructure</t>
  </si>
  <si>
    <t>B20 - Exterior Vertical Enclosures</t>
  </si>
  <si>
    <t>C10 - Interior Construction</t>
  </si>
  <si>
    <t>C20 - Interior Finishes</t>
  </si>
  <si>
    <t>D20 - Plumbing</t>
  </si>
  <si>
    <t>D30 - HVAC</t>
  </si>
  <si>
    <t>D40 - Fire Protection</t>
  </si>
  <si>
    <t>D50 - Electrical</t>
  </si>
  <si>
    <t>F10 - Special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</si>
</sst>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0000_)%;_(* \(#,##0.0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11"/>
      <color rgb="FF33CC33"/>
      <name val="Calibri"/>
      <family val="2"/>
      <scheme val="minor"/>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0" fontId="2" fillId="0" borderId="0" xfId="0" applyFont="1" applyAlignment="1">
      <alignment horizontal="left" indent="1"/>
    </xf>
    <xf numFmtId="0" fontId="0" fillId="2" borderId="1" xfId="0" applyFill="1" applyBorder="1" applyAlignment="1">
      <alignment horizontal="left" indent="1"/>
    </xf>
    <xf numFmtId="0" fontId="0" fillId="3" borderId="1" xfId="0" applyFill="1" applyBorder="1" applyAlignment="1">
      <alignment horizontal="left" indent="1"/>
    </xf>
    <xf numFmtId="0" fontId="0" fillId="0" borderId="0" xfId="0" applyAlignment="1">
      <alignment horizontal="left" indent="1"/>
    </xf>
    <xf numFmtId="1" fontId="0" fillId="0" borderId="0" xfId="0" applyNumberFormat="1" applyAlignment="1">
      <alignment horizontal="center"/>
    </xf>
    <xf numFmtId="1" fontId="0" fillId="2" borderId="1" xfId="0" applyNumberFormat="1" applyFill="1" applyBorder="1" applyAlignment="1">
      <alignment horizontal="left" indent="1"/>
    </xf>
    <xf numFmtId="0" fontId="2" fillId="0" borderId="3" xfId="0" applyFont="1" applyBorder="1" applyAlignment="1">
      <alignment horizontal="center"/>
    </xf>
    <xf numFmtId="1" fontId="2" fillId="0" borderId="3" xfId="0" applyNumberFormat="1" applyFont="1" applyBorder="1" applyAlignment="1">
      <alignment horizontal="center"/>
    </xf>
    <xf numFmtId="0" fontId="3" fillId="0" borderId="0" xfId="0" applyFont="1" applyAlignment="1">
      <alignment horizontal="left" indent="1"/>
    </xf>
    <xf numFmtId="1" fontId="3" fillId="0" borderId="0" xfId="0" applyNumberFormat="1" applyFont="1" applyAlignment="1">
      <alignment horizontal="center"/>
    </xf>
    <xf numFmtId="0" fontId="4" fillId="0" borderId="0" xfId="0" applyFont="1" applyAlignment="1">
      <alignment vertical="center"/>
    </xf>
    <xf numFmtId="43" fontId="4" fillId="0" borderId="6" xfId="1" applyNumberFormat="1" applyFont="1" applyBorder="1" applyAlignment="1">
      <alignment vertical="center"/>
    </xf>
    <xf numFmtId="164" fontId="5" fillId="0" borderId="7" xfId="1" applyNumberFormat="1" applyFont="1" applyBorder="1" applyAlignment="1">
      <alignment horizontal="center" vertical="center"/>
    </xf>
    <xf numFmtId="44" fontId="5" fillId="0" borderId="8" xfId="1" applyFont="1" applyBorder="1" applyAlignment="1">
      <alignment horizontal="center" vertical="center"/>
    </xf>
    <xf numFmtId="0" fontId="5" fillId="0" borderId="0" xfId="0" applyFont="1" applyAlignment="1">
      <alignment vertical="center"/>
    </xf>
    <xf numFmtId="164" fontId="4" fillId="0" borderId="7" xfId="1" applyNumberFormat="1" applyFont="1" applyBorder="1" applyAlignment="1">
      <alignment vertical="center"/>
    </xf>
    <xf numFmtId="44" fontId="4" fillId="0" borderId="8" xfId="1" applyFont="1" applyBorder="1" applyAlignment="1">
      <alignment vertical="center"/>
    </xf>
    <xf numFmtId="164" fontId="4" fillId="0" borderId="0" xfId="1" applyNumberFormat="1" applyFont="1" applyAlignment="1">
      <alignment vertical="center"/>
    </xf>
    <xf numFmtId="44" fontId="4" fillId="0" borderId="0" xfId="1" applyFont="1" applyAlignment="1">
      <alignment vertical="center"/>
    </xf>
    <xf numFmtId="164" fontId="5" fillId="0" borderId="11" xfId="1" applyNumberFormat="1" applyFont="1" applyBorder="1" applyAlignment="1">
      <alignment vertical="center"/>
    </xf>
    <xf numFmtId="44" fontId="5" fillId="0" borderId="12" xfId="1" applyFont="1" applyBorder="1" applyAlignment="1">
      <alignment vertical="center"/>
    </xf>
    <xf numFmtId="0" fontId="4" fillId="0" borderId="2" xfId="0" applyFont="1" applyBorder="1" applyAlignment="1">
      <alignment horizontal="left" vertical="center" indent="1"/>
    </xf>
    <xf numFmtId="0" fontId="0" fillId="0" borderId="0" xfId="0" applyAlignment="1">
      <alignment horizontal="center" vertical="center"/>
    </xf>
    <xf numFmtId="0" fontId="0" fillId="0" borderId="0" xfId="0" applyAlignment="1">
      <alignment vertical="center"/>
    </xf>
    <xf numFmtId="165" fontId="0" fillId="4" borderId="0" xfId="2" applyNumberFormat="1" applyFont="1" applyFill="1" applyAlignment="1">
      <alignment horizontal="center" vertical="center"/>
    </xf>
    <xf numFmtId="0" fontId="0" fillId="4" borderId="0" xfId="0" applyFill="1" applyAlignment="1">
      <alignment horizontal="center" vertical="center"/>
    </xf>
    <xf numFmtId="44" fontId="0" fillId="4" borderId="0" xfId="1" applyFont="1" applyFill="1" applyAlignment="1">
      <alignment horizontal="center" vertical="center"/>
    </xf>
    <xf numFmtId="165" fontId="0" fillId="0" borderId="0" xfId="2" applyNumberFormat="1" applyFont="1" applyAlignment="1">
      <alignment vertical="center"/>
    </xf>
    <xf numFmtId="44" fontId="0" fillId="0" borderId="0" xfId="1" applyFont="1" applyAlignment="1">
      <alignment vertical="center"/>
    </xf>
    <xf numFmtId="0" fontId="0" fillId="0" borderId="0" xfId="0" applyAlignment="1">
      <alignment horizontal="left" vertical="center" wrapText="1" indent="1"/>
    </xf>
    <xf numFmtId="49" fontId="4" fillId="0" borderId="0" xfId="0" applyNumberFormat="1" applyFont="1" applyAlignment="1">
      <alignment horizontal="left" vertical="center" indent="1"/>
    </xf>
    <xf numFmtId="49" fontId="4" fillId="0" borderId="0" xfId="0" applyNumberFormat="1" applyFont="1" applyAlignment="1">
      <alignment horizontal="left" vertical="center"/>
    </xf>
    <xf numFmtId="49" fontId="5" fillId="0" borderId="0" xfId="0" applyNumberFormat="1" applyFont="1" applyAlignment="1">
      <alignment horizontal="center" vertical="center"/>
    </xf>
    <xf numFmtId="49" fontId="4" fillId="0" borderId="9" xfId="0" applyNumberFormat="1" applyFont="1" applyBorder="1" applyAlignment="1">
      <alignment horizontal="left" vertical="center" wrapText="1" indent="1"/>
    </xf>
    <xf numFmtId="49" fontId="5" fillId="0" borderId="0" xfId="0" applyNumberFormat="1" applyFont="1" applyAlignment="1">
      <alignment horizontal="right" vertical="center" indent="1"/>
    </xf>
    <xf numFmtId="49" fontId="4" fillId="0" borderId="0" xfId="0" applyNumberFormat="1" applyFont="1" applyAlignment="1">
      <alignment vertical="center"/>
    </xf>
    <xf numFmtId="0" fontId="0" fillId="0" borderId="0" xfId="0" applyAlignment="1">
      <alignment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vertical="center" wrapText="1"/>
    </xf>
    <xf numFmtId="49" fontId="4" fillId="0" borderId="4" xfId="1" applyNumberFormat="1" applyFont="1" applyBorder="1" applyAlignment="1">
      <alignment horizontal="center" vertical="center"/>
    </xf>
    <xf numFmtId="49" fontId="0" fillId="0" borderId="5" xfId="0" applyNumberFormat="1" applyBorder="1" applyAlignment="1">
      <alignment horizontal="center" vertical="center"/>
    </xf>
    <xf numFmtId="49" fontId="4" fillId="0" borderId="4" xfId="1" applyNumberFormat="1" applyFont="1" applyBorder="1" applyAlignment="1">
      <alignment horizontal="center" vertical="center" wrapText="1"/>
    </xf>
    <xf numFmtId="49" fontId="0" fillId="0" borderId="5" xfId="0" applyNumberFormat="1" applyBorder="1" applyAlignment="1">
      <alignment horizontal="center" vertical="center" wrapText="1"/>
    </xf>
    <xf numFmtId="0" fontId="0" fillId="4" borderId="0" xfId="0" applyFill="1" applyAlignment="1">
      <alignment horizontal="center" vertical="center" textRotation="90" wrapText="1"/>
    </xf>
    <xf numFmtId="0" fontId="0" fillId="0" borderId="0" xfId="2" applyNumberFormat="1" applyFont="1" applyAlignment="1">
      <alignment horizontal="left" vertical="center" wrapText="1" indent="1"/>
    </xf>
    <xf numFmtId="0" fontId="0" fillId="0" borderId="0" xfId="0" applyNumberFormat="1" applyAlignment="1">
      <alignment horizontal="left" vertical="center" wrapText="1" indent="1"/>
    </xf>
    <xf numFmtId="0" fontId="0" fillId="0" borderId="0" xfId="0" applyAlignment="1">
      <alignment horizontal="left" vertical="center" indent="1"/>
    </xf>
    <xf numFmtId="0" fontId="0" fillId="0" borderId="0" xfId="0" applyAlignment="1">
      <alignment horizontal="center"/>
    </xf>
    <xf numFmtId="165" fontId="0" fillId="0" borderId="0" xfId="0" applyNumberFormat="1" applyAlignment="1">
      <alignment vertical="center"/>
    </xf>
    <xf numFmtId="44" fontId="0" fillId="0" borderId="0" xfId="0" applyNumberFormat="1" applyAlignment="1">
      <alignment vertical="center"/>
    </xf>
    <xf numFmtId="166" fontId="0" fillId="0" borderId="0" xfId="0" applyNumberFormat="1" applyAlignment="1">
      <alignment horizontal="center" vertical="center"/>
    </xf>
    <xf numFmtId="165"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6" fontId="0" fillId="5" borderId="1" xfId="0" applyNumberFormat="1" applyFill="1" applyBorder="1" applyAlignment="1">
      <alignment horizontal="center" vertical="center" wrapText="1"/>
    </xf>
    <xf numFmtId="165" fontId="2" fillId="6" borderId="10" xfId="0" applyNumberFormat="1" applyFont="1" applyFill="1" applyBorder="1" applyAlignment="1">
      <alignment vertical="center"/>
    </xf>
    <xf numFmtId="44" fontId="2" fillId="6" borderId="10" xfId="0" applyNumberFormat="1" applyFont="1" applyFill="1" applyBorder="1" applyAlignment="1">
      <alignment vertical="center"/>
    </xf>
    <xf numFmtId="44" fontId="2" fillId="0" borderId="0" xfId="0" applyNumberFormat="1" applyFont="1" applyAlignment="1">
      <alignment vertical="center"/>
    </xf>
    <xf numFmtId="166" fontId="2" fillId="0" borderId="0" xfId="0" applyNumberFormat="1" applyFont="1" applyAlignment="1">
      <alignment horizontal="center" vertical="center"/>
    </xf>
    <xf numFmtId="0" fontId="2" fillId="0" borderId="0" xfId="0" applyFont="1"/>
    <xf numFmtId="0" fontId="2" fillId="6" borderId="10" xfId="0" applyFont="1" applyFill="1" applyBorder="1" applyAlignment="1">
      <alignment horizontal="right" vertical="center" indent="1"/>
    </xf>
    <xf numFmtId="0" fontId="6" fillId="0" borderId="0" xfId="0" applyFont="1" applyAlignment="1">
      <alignment horizontal="center" vertical="center" wrapText="1"/>
    </xf>
  </cellXfs>
  <cellStyles count="3">
    <cellStyle name="Comma" xfId="2" builtinId="3"/>
    <cellStyle name="Currency" xfId="1"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F0C7-6F6D-4283-924E-0EA9D3C91A1C}">
  <sheetPr codeName="Sheet3">
    <pageSetUpPr fitToPage="1"/>
  </sheetPr>
  <dimension ref="A1:D11"/>
  <sheetViews>
    <sheetView showGridLines="0" workbookViewId="0">
      <pane ySplit="10" topLeftCell="A11" activePane="bottomLeft" state="frozen"/>
      <selection pane="bottomLeft" activeCell="B6" sqref="B6"/>
    </sheetView>
  </sheetViews>
  <sheetFormatPr defaultRowHeight="15" x14ac:dyDescent="0.25"/>
  <cols>
    <col min="1" max="1" width="35.7109375" style="4" customWidth="1"/>
    <col min="2" max="2" width="40.7109375" style="9" customWidth="1"/>
    <col min="3" max="3" width="6.7109375" style="10" customWidth="1"/>
    <col min="4" max="4" width="10.7109375" style="9" customWidth="1"/>
  </cols>
  <sheetData>
    <row r="1" spans="1:4" x14ac:dyDescent="0.25">
      <c r="B1" s="4"/>
      <c r="C1" s="5"/>
      <c r="D1" s="4"/>
    </row>
    <row r="2" spans="1:4" x14ac:dyDescent="0.25">
      <c r="A2" s="1" t="s">
        <v>4</v>
      </c>
      <c r="B2" s="2" t="s">
        <v>26</v>
      </c>
      <c r="C2" s="5"/>
      <c r="D2" s="4"/>
    </row>
    <row r="3" spans="1:4" x14ac:dyDescent="0.25">
      <c r="A3" s="1" t="s">
        <v>0</v>
      </c>
      <c r="B3" s="2" t="s">
        <v>27</v>
      </c>
      <c r="C3" s="5"/>
      <c r="D3" s="4"/>
    </row>
    <row r="4" spans="1:4" x14ac:dyDescent="0.25">
      <c r="A4" s="1" t="s">
        <v>1</v>
      </c>
      <c r="B4" s="6">
        <v>47</v>
      </c>
      <c r="C4" s="5"/>
      <c r="D4" s="4"/>
    </row>
    <row r="5" spans="1:4" x14ac:dyDescent="0.25">
      <c r="B5" s="4"/>
      <c r="C5" s="5"/>
      <c r="D5" s="4"/>
    </row>
    <row r="6" spans="1:4" x14ac:dyDescent="0.25">
      <c r="A6" s="1" t="s">
        <v>2</v>
      </c>
      <c r="B6" s="3" t="s">
        <v>28</v>
      </c>
      <c r="C6" s="5"/>
      <c r="D6" s="4"/>
    </row>
    <row r="7" spans="1:4" x14ac:dyDescent="0.25">
      <c r="A7" s="1" t="s">
        <v>5</v>
      </c>
      <c r="B7" s="3"/>
      <c r="C7" s="5"/>
      <c r="D7" s="4"/>
    </row>
    <row r="8" spans="1:4" x14ac:dyDescent="0.25">
      <c r="A8" s="1" t="s">
        <v>3</v>
      </c>
      <c r="B8" s="3" t="s">
        <v>29</v>
      </c>
      <c r="C8" s="5"/>
      <c r="D8" s="4"/>
    </row>
    <row r="9" spans="1:4" x14ac:dyDescent="0.25">
      <c r="B9" s="4"/>
      <c r="C9" s="5"/>
      <c r="D9" s="4"/>
    </row>
    <row r="10" spans="1:4" x14ac:dyDescent="0.25">
      <c r="A10" s="1" t="s">
        <v>9</v>
      </c>
      <c r="B10" s="7" t="s">
        <v>7</v>
      </c>
      <c r="C10" s="8" t="s">
        <v>6</v>
      </c>
      <c r="D10" s="8" t="s">
        <v>8</v>
      </c>
    </row>
    <row r="11" spans="1:4" x14ac:dyDescent="0.25">
      <c r="B11" s="9" t="s">
        <v>30</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1974-EE48-4D8F-9DA2-0B55841FFFE0}">
  <sheetPr codeName="Sheet5"/>
  <dimension ref="A1:B6"/>
  <sheetViews>
    <sheetView workbookViewId="0">
      <pane ySplit="1" topLeftCell="A2" activePane="bottomLeft" state="frozen"/>
      <selection pane="bottomLeft" activeCell="B1" sqref="B1"/>
    </sheetView>
  </sheetViews>
  <sheetFormatPr defaultRowHeight="18" customHeight="1" x14ac:dyDescent="0.25"/>
  <cols>
    <col min="1" max="1" width="75.7109375" style="30" customWidth="1"/>
    <col min="2" max="2" width="18.7109375" style="38" customWidth="1"/>
    <col min="3" max="16384" width="9.140625" style="37"/>
  </cols>
  <sheetData>
    <row r="1" spans="1:2" s="40" customFormat="1" ht="21" customHeight="1" x14ac:dyDescent="0.25">
      <c r="A1" s="39" t="s">
        <v>25</v>
      </c>
      <c r="B1" s="39" t="s">
        <v>19</v>
      </c>
    </row>
    <row r="2" spans="1:2" ht="18" customHeight="1" x14ac:dyDescent="0.25">
      <c r="A2" s="30" t="s">
        <v>20</v>
      </c>
      <c r="B2" s="64" t="s">
        <v>47</v>
      </c>
    </row>
    <row r="3" spans="1:2" ht="18" customHeight="1" x14ac:dyDescent="0.25">
      <c r="A3" s="30" t="s">
        <v>21</v>
      </c>
      <c r="B3" s="64" t="s">
        <v>47</v>
      </c>
    </row>
    <row r="4" spans="1:2" ht="18" customHeight="1" x14ac:dyDescent="0.25">
      <c r="A4" s="30" t="s">
        <v>22</v>
      </c>
      <c r="B4" s="64" t="s">
        <v>47</v>
      </c>
    </row>
    <row r="5" spans="1:2" ht="18" customHeight="1" x14ac:dyDescent="0.25">
      <c r="A5" s="30" t="s">
        <v>23</v>
      </c>
      <c r="B5" s="64" t="s">
        <v>47</v>
      </c>
    </row>
    <row r="6" spans="1:2" ht="18" customHeight="1" x14ac:dyDescent="0.25">
      <c r="A6" s="30" t="s">
        <v>24</v>
      </c>
      <c r="B6" s="64" t="s">
        <v>47</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0E84E-F0D0-4216-A921-D259D91B1A99}">
  <sheetPr codeName="Sheet1">
    <pageSetUpPr fitToPage="1"/>
  </sheetPr>
  <dimension ref="A1:L17"/>
  <sheetViews>
    <sheetView showGridLines="0" tabSelected="1" workbookViewId="0">
      <pane xSplit="4" ySplit="3" topLeftCell="E4" activePane="bottomRight" state="frozen"/>
      <selection pane="topRight" activeCell="E1" sqref="E1"/>
      <selection pane="bottomLeft" activeCell="A4" sqref="A4"/>
      <selection pane="bottomRight" activeCell="A4" sqref="A4"/>
    </sheetView>
  </sheetViews>
  <sheetFormatPr defaultColWidth="9.140625" defaultRowHeight="12" x14ac:dyDescent="0.25"/>
  <cols>
    <col min="1" max="1" width="49.140625" style="31" customWidth="1"/>
    <col min="2" max="2" width="12.7109375" style="18" customWidth="1"/>
    <col min="3" max="3" width="9.7109375" style="19" customWidth="1"/>
    <col min="4" max="4" width="1.7109375" style="11" customWidth="1"/>
    <col min="5" max="5" width="12.7109375" style="18" customWidth="1"/>
    <col min="6" max="6" width="9.7109375" style="19" customWidth="1"/>
    <col min="7" max="7" width="12.7109375" style="18" customWidth="1"/>
    <col min="8" max="8" width="9.7109375" style="19" customWidth="1"/>
    <col min="9" max="9" width="12.7109375" style="18" customWidth="1"/>
    <col min="10" max="10" width="9.7109375" style="19" customWidth="1"/>
    <col min="11" max="11" width="12.7109375" style="18" customWidth="1"/>
    <col min="12" max="12" width="9.7109375" style="19" customWidth="1"/>
    <col min="13" max="16384" width="9.140625" style="11"/>
  </cols>
  <sheetData>
    <row r="1" spans="1:12" s="36" customFormat="1" ht="27" customHeight="1" x14ac:dyDescent="0.25">
      <c r="A1" s="31"/>
      <c r="B1" s="41" t="s">
        <v>10</v>
      </c>
      <c r="C1" s="42"/>
      <c r="E1" s="43" t="s">
        <v>49</v>
      </c>
      <c r="F1" s="44"/>
      <c r="G1" s="43" t="s">
        <v>51</v>
      </c>
      <c r="H1" s="44"/>
      <c r="I1" s="43" t="s">
        <v>52</v>
      </c>
      <c r="J1" s="44"/>
      <c r="K1" s="43" t="s">
        <v>53</v>
      </c>
      <c r="L1" s="44"/>
    </row>
    <row r="2" spans="1:12" ht="15" customHeight="1" x14ac:dyDescent="0.25">
      <c r="A2" s="32"/>
      <c r="B2" s="12">
        <v>17500</v>
      </c>
      <c r="C2" s="22" t="s">
        <v>48</v>
      </c>
      <c r="E2" s="12">
        <v>14060</v>
      </c>
      <c r="F2" s="22" t="s">
        <v>50</v>
      </c>
      <c r="G2" s="12">
        <v>17500</v>
      </c>
      <c r="H2" s="22" t="s">
        <v>48</v>
      </c>
      <c r="I2" s="12">
        <v>17500</v>
      </c>
      <c r="J2" s="22" t="s">
        <v>48</v>
      </c>
      <c r="K2" s="12">
        <v>17500</v>
      </c>
      <c r="L2" s="22" t="s">
        <v>48</v>
      </c>
    </row>
    <row r="3" spans="1:12" ht="15" customHeight="1" x14ac:dyDescent="0.25">
      <c r="A3" s="33" t="s">
        <v>11</v>
      </c>
      <c r="B3" s="13" t="s">
        <v>12</v>
      </c>
      <c r="C3" s="14" t="s">
        <v>13</v>
      </c>
      <c r="D3" s="15"/>
      <c r="E3" s="13" t="s">
        <v>12</v>
      </c>
      <c r="F3" s="14" t="s">
        <v>13</v>
      </c>
      <c r="G3" s="13" t="s">
        <v>12</v>
      </c>
      <c r="H3" s="14" t="s">
        <v>13</v>
      </c>
      <c r="I3" s="13" t="s">
        <v>12</v>
      </c>
      <c r="J3" s="14" t="s">
        <v>13</v>
      </c>
      <c r="K3" s="13" t="s">
        <v>12</v>
      </c>
      <c r="L3" s="14" t="s">
        <v>13</v>
      </c>
    </row>
    <row r="4" spans="1:12" ht="15" customHeight="1" x14ac:dyDescent="0.25">
      <c r="A4" s="34" t="s">
        <v>54</v>
      </c>
      <c r="B4" s="16">
        <f>SUM(E4,G4,I4,K4)</f>
        <v>44653.033000000003</v>
      </c>
      <c r="C4" s="17">
        <f>IF(AND(ISNUMBER(JobSize),JobSize&lt;&gt;0),B4/JobSize,0)</f>
        <v>2.5516018857142857</v>
      </c>
      <c r="E4" s="16">
        <v>44653.033000000003</v>
      </c>
      <c r="F4" s="17">
        <f t="shared" ref="F4:F14" si="0">IF(AND(ISNUMBER(E$2),E$2&lt;&gt;0,E4&lt;&gt;""),E4/E$2,"")</f>
        <v>3.1758913940256046</v>
      </c>
      <c r="G4" s="16"/>
      <c r="H4" s="17" t="str">
        <f t="shared" ref="H4:H14" si="1">IF(AND(ISNUMBER(G$2),G$2&lt;&gt;0,G4&lt;&gt;""),G4/G$2,"")</f>
        <v/>
      </c>
      <c r="I4" s="16"/>
      <c r="J4" s="17" t="str">
        <f t="shared" ref="J4:J14" si="2">IF(AND(ISNUMBER(I$2),I$2&lt;&gt;0,I4&lt;&gt;""),I4/I$2,"")</f>
        <v/>
      </c>
      <c r="K4" s="16"/>
      <c r="L4" s="17" t="str">
        <f t="shared" ref="L4:L14" si="3">IF(AND(ISNUMBER(K$2),K$2&lt;&gt;0,K4&lt;&gt;""),K4/K$2,"")</f>
        <v/>
      </c>
    </row>
    <row r="5" spans="1:12" ht="15" customHeight="1" x14ac:dyDescent="0.25">
      <c r="A5" s="34" t="s">
        <v>55</v>
      </c>
      <c r="B5" s="16">
        <f>SUM(E5,G5,I5,K5)</f>
        <v>133423.397</v>
      </c>
      <c r="C5" s="17">
        <f>IF(AND(ISNUMBER(JobSize),JobSize&lt;&gt;0),B5/JobSize,0)</f>
        <v>7.6241941142857144</v>
      </c>
      <c r="E5" s="16">
        <v>133423.397</v>
      </c>
      <c r="F5" s="17">
        <f t="shared" si="0"/>
        <v>9.4895730440967281</v>
      </c>
      <c r="G5" s="16"/>
      <c r="H5" s="17" t="str">
        <f t="shared" si="1"/>
        <v/>
      </c>
      <c r="I5" s="16"/>
      <c r="J5" s="17" t="str">
        <f t="shared" si="2"/>
        <v/>
      </c>
      <c r="K5" s="16"/>
      <c r="L5" s="17" t="str">
        <f t="shared" si="3"/>
        <v/>
      </c>
    </row>
    <row r="6" spans="1:12" ht="15" customHeight="1" x14ac:dyDescent="0.25">
      <c r="A6" s="34" t="s">
        <v>56</v>
      </c>
      <c r="B6" s="16">
        <f>SUM(E6,G6,I6,K6)</f>
        <v>150665.21900000001</v>
      </c>
      <c r="C6" s="17">
        <f>IF(AND(ISNUMBER(JobSize),JobSize&lt;&gt;0),B6/JobSize,0)</f>
        <v>8.6094410857142858</v>
      </c>
      <c r="E6" s="16">
        <v>150665.21900000001</v>
      </c>
      <c r="F6" s="17">
        <f t="shared" si="0"/>
        <v>10.715876173541965</v>
      </c>
      <c r="G6" s="16"/>
      <c r="H6" s="17" t="str">
        <f t="shared" si="1"/>
        <v/>
      </c>
      <c r="I6" s="16"/>
      <c r="J6" s="17" t="str">
        <f t="shared" si="2"/>
        <v/>
      </c>
      <c r="K6" s="16"/>
      <c r="L6" s="17" t="str">
        <f t="shared" si="3"/>
        <v/>
      </c>
    </row>
    <row r="7" spans="1:12" ht="15" customHeight="1" x14ac:dyDescent="0.25">
      <c r="A7" s="34" t="s">
        <v>57</v>
      </c>
      <c r="B7" s="16">
        <f>SUM(E7,G7,I7,K7)</f>
        <v>123062.91800000001</v>
      </c>
      <c r="C7" s="17">
        <f>IF(AND(ISNUMBER(JobSize),JobSize&lt;&gt;0),B7/JobSize,0)</f>
        <v>7.032166742857143</v>
      </c>
      <c r="E7" s="16"/>
      <c r="F7" s="17" t="str">
        <f t="shared" si="0"/>
        <v/>
      </c>
      <c r="G7" s="16">
        <v>123062.91800000001</v>
      </c>
      <c r="H7" s="17">
        <f t="shared" si="1"/>
        <v>7.032166742857143</v>
      </c>
      <c r="I7" s="16"/>
      <c r="J7" s="17" t="str">
        <f t="shared" si="2"/>
        <v/>
      </c>
      <c r="K7" s="16"/>
      <c r="L7" s="17" t="str">
        <f t="shared" si="3"/>
        <v/>
      </c>
    </row>
    <row r="8" spans="1:12" ht="15" customHeight="1" x14ac:dyDescent="0.25">
      <c r="A8" s="34" t="s">
        <v>58</v>
      </c>
      <c r="B8" s="16">
        <f>SUM(E8,G8,I8,K8)</f>
        <v>38720.258000000002</v>
      </c>
      <c r="C8" s="17">
        <f>IF(AND(ISNUMBER(JobSize),JobSize&lt;&gt;0),B8/JobSize,0)</f>
        <v>2.2125861714285717</v>
      </c>
      <c r="E8" s="16"/>
      <c r="F8" s="17" t="str">
        <f t="shared" si="0"/>
        <v/>
      </c>
      <c r="G8" s="16">
        <v>25302.962</v>
      </c>
      <c r="H8" s="17">
        <f t="shared" si="1"/>
        <v>1.4458835428571428</v>
      </c>
      <c r="I8" s="16">
        <v>13417.296</v>
      </c>
      <c r="J8" s="17">
        <f t="shared" si="2"/>
        <v>0.76670262857142857</v>
      </c>
      <c r="K8" s="16"/>
      <c r="L8" s="17" t="str">
        <f t="shared" si="3"/>
        <v/>
      </c>
    </row>
    <row r="9" spans="1:12" ht="15" customHeight="1" x14ac:dyDescent="0.25">
      <c r="A9" s="34" t="s">
        <v>59</v>
      </c>
      <c r="B9" s="16">
        <f>SUM(E9,G9,I9,K9)</f>
        <v>104792.35</v>
      </c>
      <c r="C9" s="17">
        <f>IF(AND(ISNUMBER(JobSize),JobSize&lt;&gt;0),B9/JobSize,0)</f>
        <v>5.9881342857142856</v>
      </c>
      <c r="E9" s="16"/>
      <c r="F9" s="17" t="str">
        <f t="shared" si="0"/>
        <v/>
      </c>
      <c r="G9" s="16"/>
      <c r="H9" s="17" t="str">
        <f t="shared" si="1"/>
        <v/>
      </c>
      <c r="I9" s="16">
        <v>104792.35</v>
      </c>
      <c r="J9" s="17">
        <f t="shared" si="2"/>
        <v>5.9881342857142856</v>
      </c>
      <c r="K9" s="16"/>
      <c r="L9" s="17" t="str">
        <f t="shared" si="3"/>
        <v/>
      </c>
    </row>
    <row r="10" spans="1:12" ht="15" customHeight="1" x14ac:dyDescent="0.25">
      <c r="A10" s="34" t="s">
        <v>60</v>
      </c>
      <c r="B10" s="16">
        <f>SUM(E10,G10,I10,K10)</f>
        <v>44649.533000000003</v>
      </c>
      <c r="C10" s="17">
        <f>IF(AND(ISNUMBER(JobSize),JobSize&lt;&gt;0),B10/JobSize,0)</f>
        <v>2.5514018857142857</v>
      </c>
      <c r="E10" s="16"/>
      <c r="F10" s="17" t="str">
        <f t="shared" si="0"/>
        <v/>
      </c>
      <c r="G10" s="16"/>
      <c r="H10" s="17" t="str">
        <f t="shared" si="1"/>
        <v/>
      </c>
      <c r="I10" s="16">
        <v>44649.533000000003</v>
      </c>
      <c r="J10" s="17">
        <f t="shared" si="2"/>
        <v>2.5514018857142857</v>
      </c>
      <c r="K10" s="16"/>
      <c r="L10" s="17" t="str">
        <f t="shared" si="3"/>
        <v/>
      </c>
    </row>
    <row r="11" spans="1:12" ht="15" customHeight="1" x14ac:dyDescent="0.25">
      <c r="A11" s="34" t="s">
        <v>61</v>
      </c>
      <c r="B11" s="16">
        <f>SUM(E11,G11,I11,K11)</f>
        <v>149671.26500000001</v>
      </c>
      <c r="C11" s="17">
        <f>IF(AND(ISNUMBER(JobSize),JobSize&lt;&gt;0),B11/JobSize,0)</f>
        <v>8.5526437142857148</v>
      </c>
      <c r="E11" s="16"/>
      <c r="F11" s="17" t="str">
        <f t="shared" si="0"/>
        <v/>
      </c>
      <c r="G11" s="16"/>
      <c r="H11" s="17" t="str">
        <f t="shared" si="1"/>
        <v/>
      </c>
      <c r="I11" s="16"/>
      <c r="J11" s="17" t="str">
        <f t="shared" si="2"/>
        <v/>
      </c>
      <c r="K11" s="16">
        <v>149671.26500000001</v>
      </c>
      <c r="L11" s="17">
        <f t="shared" si="3"/>
        <v>8.5526437142857148</v>
      </c>
    </row>
    <row r="12" spans="1:12" ht="15" customHeight="1" x14ac:dyDescent="0.25">
      <c r="A12" s="34" t="s">
        <v>62</v>
      </c>
      <c r="B12" s="16">
        <f>SUM(E12,G12,I12,K12)</f>
        <v>209539.77100000001</v>
      </c>
      <c r="C12" s="17">
        <f>IF(AND(ISNUMBER(JobSize),JobSize&lt;&gt;0),B12/JobSize,0)</f>
        <v>11.973701200000001</v>
      </c>
      <c r="E12" s="16"/>
      <c r="F12" s="17" t="str">
        <f t="shared" si="0"/>
        <v/>
      </c>
      <c r="G12" s="16"/>
      <c r="H12" s="17" t="str">
        <f t="shared" si="1"/>
        <v/>
      </c>
      <c r="I12" s="16"/>
      <c r="J12" s="17" t="str">
        <f t="shared" si="2"/>
        <v/>
      </c>
      <c r="K12" s="16">
        <v>209539.77100000001</v>
      </c>
      <c r="L12" s="17">
        <f t="shared" si="3"/>
        <v>11.973701200000001</v>
      </c>
    </row>
    <row r="13" spans="1:12" ht="15" customHeight="1" x14ac:dyDescent="0.25">
      <c r="A13" s="34" t="s">
        <v>63</v>
      </c>
      <c r="B13" s="16">
        <f>SUM(E13,G13,I13,K13)</f>
        <v>79824.675000000003</v>
      </c>
      <c r="C13" s="17">
        <f>IF(AND(ISNUMBER(JobSize),JobSize&lt;&gt;0),B13/JobSize,0)</f>
        <v>4.5614100000000004</v>
      </c>
      <c r="E13" s="16"/>
      <c r="F13" s="17" t="str">
        <f t="shared" si="0"/>
        <v/>
      </c>
      <c r="G13" s="16"/>
      <c r="H13" s="17" t="str">
        <f t="shared" si="1"/>
        <v/>
      </c>
      <c r="I13" s="16"/>
      <c r="J13" s="17" t="str">
        <f t="shared" si="2"/>
        <v/>
      </c>
      <c r="K13" s="16">
        <v>79824.675000000003</v>
      </c>
      <c r="L13" s="17">
        <f t="shared" si="3"/>
        <v>4.5614100000000004</v>
      </c>
    </row>
    <row r="14" spans="1:12" ht="15" customHeight="1" x14ac:dyDescent="0.25">
      <c r="A14" s="34" t="s">
        <v>64</v>
      </c>
      <c r="B14" s="16">
        <f>SUM(E14,G14,I14,K14)</f>
        <v>239474.024</v>
      </c>
      <c r="C14" s="17">
        <f>IF(AND(ISNUMBER(JobSize),JobSize&lt;&gt;0),B14/JobSize,0)</f>
        <v>13.684229942857144</v>
      </c>
      <c r="E14" s="16"/>
      <c r="F14" s="17" t="str">
        <f t="shared" si="0"/>
        <v/>
      </c>
      <c r="G14" s="16"/>
      <c r="H14" s="17" t="str">
        <f t="shared" si="1"/>
        <v/>
      </c>
      <c r="I14" s="16"/>
      <c r="J14" s="17" t="str">
        <f t="shared" si="2"/>
        <v/>
      </c>
      <c r="K14" s="16">
        <v>239474.024</v>
      </c>
      <c r="L14" s="17">
        <f t="shared" si="3"/>
        <v>13.684229942857144</v>
      </c>
    </row>
    <row r="15" spans="1:12" ht="15" customHeight="1" x14ac:dyDescent="0.25">
      <c r="A15" s="34" t="s">
        <v>65</v>
      </c>
      <c r="B15" s="16">
        <f>SUM(E15,G15,I15,K15)</f>
        <v>401952.25699999998</v>
      </c>
      <c r="C15" s="17">
        <f>IF(AND(ISNUMBER(JobSize),JobSize&lt;&gt;0),B15/JobSize,0)</f>
        <v>22.968700399999999</v>
      </c>
      <c r="E15" s="16"/>
      <c r="F15" s="17" t="str">
        <f t="shared" ref="F15" si="4">IF(AND(ISNUMBER(E$2),E$2&lt;&gt;0,E15&lt;&gt;""),E15/E$2,"")</f>
        <v/>
      </c>
      <c r="G15" s="16">
        <v>401952.25699999998</v>
      </c>
      <c r="H15" s="17">
        <f t="shared" ref="H15" si="5">IF(AND(ISNUMBER(G$2),G$2&lt;&gt;0,G15&lt;&gt;""),G15/G$2,"")</f>
        <v>22.968700399999999</v>
      </c>
      <c r="I15" s="16"/>
      <c r="J15" s="17" t="str">
        <f t="shared" ref="J15" si="6">IF(AND(ISNUMBER(I$2),I$2&lt;&gt;0,I15&lt;&gt;""),I15/I$2,"")</f>
        <v/>
      </c>
      <c r="K15" s="16"/>
      <c r="L15" s="17" t="str">
        <f>IF(AND(ISNUMBER(K$2),K$2&lt;&gt;0,K15&lt;&gt;""),K15/K$2,"")</f>
        <v/>
      </c>
    </row>
    <row r="16" spans="1:12" ht="9" customHeight="1" thickBot="1" x14ac:dyDescent="0.3"/>
    <row r="17" spans="1:12" ht="18" customHeight="1" thickBot="1" x14ac:dyDescent="0.3">
      <c r="A17" s="35" t="s">
        <v>14</v>
      </c>
      <c r="B17" s="20">
        <f>SUM(E17,G17,I17,K17)</f>
        <v>1720428.7</v>
      </c>
      <c r="C17" s="21">
        <f>IF(AND(ISNUMBER(JobSize),JobSize&lt;&gt;0),B17/JobSize,0)</f>
        <v>98.310211428571421</v>
      </c>
      <c r="E17" s="20">
        <f>SUM(E4:E16)</f>
        <v>328741.64899999998</v>
      </c>
      <c r="F17" s="21">
        <f t="shared" ref="F17" si="7">IF(AND(ISNUMBER(E$2),E$2&lt;&gt;0),E17/E$2,0)</f>
        <v>23.381340611664296</v>
      </c>
      <c r="G17" s="20">
        <f>SUM(G4:G16)</f>
        <v>550318.13699999999</v>
      </c>
      <c r="H17" s="21">
        <f t="shared" ref="H17" si="8">IF(AND(ISNUMBER(G$2),G$2&lt;&gt;0),G17/G$2,0)</f>
        <v>31.446750685714285</v>
      </c>
      <c r="I17" s="20">
        <f>SUM(I4:I16)</f>
        <v>162859.179</v>
      </c>
      <c r="J17" s="21">
        <f t="shared" ref="J17" si="9">IF(AND(ISNUMBER(I$2),I$2&lt;&gt;0),I17/I$2,0)</f>
        <v>9.3062388000000009</v>
      </c>
      <c r="K17" s="20">
        <f>SUM(K4:K16)</f>
        <v>678509.73499999999</v>
      </c>
      <c r="L17" s="21">
        <f>IF(AND(ISNUMBER(K$2),K$2&lt;&gt;0),K17/K$2,0)</f>
        <v>38.771984857142854</v>
      </c>
    </row>
  </sheetData>
  <mergeCells count="5">
    <mergeCell ref="B1:C1"/>
    <mergeCell ref="K1:L1"/>
    <mergeCell ref="E1:F1"/>
    <mergeCell ref="G1:H1"/>
    <mergeCell ref="I1:J1"/>
  </mergeCells>
  <pageMargins left="0.5" right="0.5" top="0.5" bottom="0.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E3A-122F-42CF-8ACE-9A4E9A61D08E}">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8" customWidth="1"/>
    <col min="2" max="2" width="65.7109375" style="30" customWidth="1"/>
    <col min="3" max="3" width="18.7109375" style="29" customWidth="1"/>
    <col min="4" max="5" width="6.7109375" style="23" customWidth="1"/>
    <col min="6" max="16384" width="9.140625" style="24"/>
  </cols>
  <sheetData>
    <row r="1" spans="1:5" customFormat="1" ht="60" customHeight="1" x14ac:dyDescent="0.25">
      <c r="A1" s="46" t="s">
        <v>18</v>
      </c>
      <c r="B1" s="47"/>
      <c r="C1" s="47"/>
      <c r="D1" s="45" t="s">
        <v>16</v>
      </c>
      <c r="E1" s="45" t="s">
        <v>17</v>
      </c>
    </row>
    <row r="2" spans="1:5" ht="18" customHeight="1" x14ac:dyDescent="0.25">
      <c r="A2" s="25" t="s">
        <v>15</v>
      </c>
      <c r="B2" s="26" t="s">
        <v>11</v>
      </c>
      <c r="C2" s="27" t="s">
        <v>12</v>
      </c>
      <c r="D2" s="45"/>
      <c r="E2" s="45"/>
    </row>
  </sheetData>
  <autoFilter ref="A2:E2" xr:uid="{F366A1CC-A2DD-4D38-9219-6B1DB88C1FB0}"/>
  <mergeCells count="3">
    <mergeCell ref="D1:D2"/>
    <mergeCell ref="E1:E2"/>
    <mergeCell ref="A1:C1"/>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B0F-6A65-4ED3-87AE-9C3EB4D48FFC}">
  <sheetPr>
    <pageSetUpPr fitToPage="1"/>
  </sheetPr>
  <dimension ref="A1:F12"/>
  <sheetViews>
    <sheetView workbookViewId="0">
      <pane ySplit="2" topLeftCell="A3" activePane="bottomLeft" state="frozenSplit"/>
      <selection pane="bottomLeft"/>
    </sheetView>
  </sheetViews>
  <sheetFormatPr defaultRowHeight="15" x14ac:dyDescent="0.25"/>
  <cols>
    <col min="1" max="1" width="8.7109375" style="50" customWidth="1"/>
    <col min="2" max="2" width="31.7109375" style="48" customWidth="1"/>
    <col min="3" max="5" width="18.7109375" style="51" customWidth="1"/>
    <col min="6" max="6" width="8.7109375" style="52" customWidth="1"/>
  </cols>
  <sheetData>
    <row r="1" spans="1:6" s="49" customFormat="1" ht="18" customHeight="1" x14ac:dyDescent="0.25">
      <c r="A1" s="53" t="s">
        <v>31</v>
      </c>
      <c r="B1" s="54" t="s">
        <v>11</v>
      </c>
      <c r="C1" s="55" t="s">
        <v>32</v>
      </c>
      <c r="D1" s="55"/>
      <c r="E1" s="54" t="s">
        <v>35</v>
      </c>
      <c r="F1" s="54"/>
    </row>
    <row r="2" spans="1:6" s="49" customFormat="1" ht="36" customHeight="1" x14ac:dyDescent="0.25">
      <c r="A2" s="53"/>
      <c r="B2" s="54"/>
      <c r="C2" s="56" t="s">
        <v>33</v>
      </c>
      <c r="D2" s="56" t="s">
        <v>34</v>
      </c>
      <c r="E2" s="56" t="s">
        <v>12</v>
      </c>
      <c r="F2" s="57" t="s">
        <v>36</v>
      </c>
    </row>
    <row r="3" spans="1:6" x14ac:dyDescent="0.25">
      <c r="A3" s="50">
        <v>1</v>
      </c>
      <c r="B3" s="48" t="s">
        <v>37</v>
      </c>
      <c r="C3" s="51">
        <v>681581.46</v>
      </c>
      <c r="D3" s="51">
        <v>681581.46</v>
      </c>
      <c r="E3" s="51">
        <f>SUM(C3)-SUM(D3)</f>
        <v>0</v>
      </c>
      <c r="F3" s="52">
        <f>IF(E3&lt;&gt;"",IF(SUM(D3)&lt;&gt;0,E3/D3,IF(SUM(C3)&lt;&gt;0,"n/a",0)),"")</f>
        <v>0</v>
      </c>
    </row>
    <row r="4" spans="1:6" x14ac:dyDescent="0.25">
      <c r="A4" s="50">
        <v>2</v>
      </c>
      <c r="B4" s="48" t="s">
        <v>38</v>
      </c>
      <c r="C4" s="51">
        <v>740574.07</v>
      </c>
      <c r="D4" s="51">
        <v>740574.07</v>
      </c>
      <c r="E4" s="51">
        <f>SUM(C4)-SUM(D4)</f>
        <v>0</v>
      </c>
      <c r="F4" s="52">
        <f>IF(E4&lt;&gt;"",IF(SUM(D4)&lt;&gt;0,E4/D4,IF(SUM(C4)&lt;&gt;0,"n/a",0)),"")</f>
        <v>0</v>
      </c>
    </row>
    <row r="5" spans="1:6" x14ac:dyDescent="0.25">
      <c r="A5" s="50">
        <v>3</v>
      </c>
      <c r="B5" s="48" t="s">
        <v>39</v>
      </c>
      <c r="C5" s="51">
        <v>0</v>
      </c>
      <c r="D5" s="51">
        <v>0</v>
      </c>
      <c r="E5" s="51">
        <f>SUM(C5)-SUM(D5)</f>
        <v>0</v>
      </c>
      <c r="F5" s="52">
        <f>IF(E5&lt;&gt;"",IF(SUM(D5)&lt;&gt;0,E5/D5,IF(SUM(C5)&lt;&gt;0,"n/a",0)),"")</f>
        <v>0</v>
      </c>
    </row>
    <row r="6" spans="1:6" x14ac:dyDescent="0.25">
      <c r="A6" s="50">
        <v>4</v>
      </c>
      <c r="B6" s="48" t="s">
        <v>40</v>
      </c>
      <c r="C6" s="51">
        <v>86525.96</v>
      </c>
      <c r="D6" s="51">
        <v>86525.96</v>
      </c>
      <c r="E6" s="51">
        <f>SUM(C6)-SUM(D6)</f>
        <v>0</v>
      </c>
      <c r="F6" s="52">
        <f>IF(E6&lt;&gt;"",IF(SUM(D6)&lt;&gt;0,E6/D6,IF(SUM(C6)&lt;&gt;0,"n/a",0)),"")</f>
        <v>0</v>
      </c>
    </row>
    <row r="7" spans="1:6" x14ac:dyDescent="0.25">
      <c r="A7" s="50">
        <v>5</v>
      </c>
      <c r="B7" s="48" t="s">
        <v>41</v>
      </c>
      <c r="C7" s="51">
        <v>0</v>
      </c>
      <c r="D7" s="51">
        <v>0</v>
      </c>
      <c r="E7" s="51">
        <f>SUM(C7)-SUM(D7)</f>
        <v>0</v>
      </c>
      <c r="F7" s="52">
        <f>IF(E7&lt;&gt;"",IF(SUM(D7)&lt;&gt;0,E7/D7,IF(SUM(C7)&lt;&gt;0,"n/a",0)),"")</f>
        <v>0</v>
      </c>
    </row>
    <row r="8" spans="1:6" s="62" customFormat="1" ht="21" customHeight="1" x14ac:dyDescent="0.25">
      <c r="A8" s="58">
        <v>6</v>
      </c>
      <c r="B8" s="63" t="s">
        <v>42</v>
      </c>
      <c r="C8" s="59">
        <v>1508681.49</v>
      </c>
      <c r="D8" s="59">
        <v>1508681.49</v>
      </c>
      <c r="E8" s="60"/>
      <c r="F8" s="61" t="str">
        <f>IF(E8&lt;&gt;"",IF(SUM(D8)&lt;&gt;0,E8/D8,IF(SUM(C8)&lt;&gt;0,"n/a",0)),"")</f>
        <v/>
      </c>
    </row>
    <row r="9" spans="1:6" x14ac:dyDescent="0.25">
      <c r="A9" s="50">
        <v>7</v>
      </c>
      <c r="B9" s="48" t="s">
        <v>43</v>
      </c>
      <c r="C9" s="51">
        <v>105607.7</v>
      </c>
      <c r="D9" s="51">
        <v>105607.7</v>
      </c>
      <c r="E9" s="51">
        <f>SUM(C9)-SUM(D9)</f>
        <v>0</v>
      </c>
      <c r="F9" s="52">
        <f>IF(E9&lt;&gt;"",IF(SUM(D9)&lt;&gt;0,E9/D9,IF(SUM(C9)&lt;&gt;0,"n/a",0)),"")</f>
        <v>0</v>
      </c>
    </row>
    <row r="10" spans="1:6" s="62" customFormat="1" ht="21" customHeight="1" x14ac:dyDescent="0.25">
      <c r="A10" s="58">
        <v>8</v>
      </c>
      <c r="B10" s="63" t="s">
        <v>44</v>
      </c>
      <c r="C10" s="59">
        <v>1614289.19</v>
      </c>
      <c r="D10" s="59">
        <v>1614289.19</v>
      </c>
      <c r="E10" s="60"/>
      <c r="F10" s="61" t="str">
        <f>IF(E10&lt;&gt;"",IF(SUM(D10)&lt;&gt;0,E10/D10,IF(SUM(C10)&lt;&gt;0,"n/a",0)),"")</f>
        <v/>
      </c>
    </row>
    <row r="11" spans="1:6" x14ac:dyDescent="0.25">
      <c r="A11" s="50">
        <v>9</v>
      </c>
      <c r="B11" s="48" t="s">
        <v>45</v>
      </c>
      <c r="C11" s="51">
        <v>80714.460000000006</v>
      </c>
      <c r="D11" s="51">
        <v>80714.460000000006</v>
      </c>
      <c r="E11" s="51">
        <f>SUM(C11)-SUM(D11)</f>
        <v>0</v>
      </c>
      <c r="F11" s="52">
        <f>IF(E11&lt;&gt;"",IF(SUM(D11)&lt;&gt;0,E11/D11,IF(SUM(C11)&lt;&gt;0,"n/a",0)),"")</f>
        <v>0</v>
      </c>
    </row>
    <row r="12" spans="1:6" x14ac:dyDescent="0.25">
      <c r="A12" s="50">
        <v>10</v>
      </c>
      <c r="B12" s="48" t="s">
        <v>46</v>
      </c>
      <c r="C12" s="51">
        <v>25425.05</v>
      </c>
      <c r="D12" s="51">
        <v>25425.05</v>
      </c>
      <c r="E12" s="51">
        <f>SUM(C12)-SUM(D12)</f>
        <v>0</v>
      </c>
      <c r="F12" s="52">
        <f>IF(E12&lt;&gt;"",IF(SUM(D12)&lt;&gt;0,E12/D12,IF(SUM(C12)&lt;&gt;0,"n/a",0)),"")</f>
        <v>0</v>
      </c>
    </row>
  </sheetData>
  <autoFilter ref="A2:F2" xr:uid="{410EEB0F-6A65-4ED3-87AE-9C3EB4D48FFC}"/>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Connectivity Audit</vt:lpstr>
      <vt:lpstr>Estimate Validation</vt:lpstr>
      <vt:lpstr>Crosstab Summary</vt:lpstr>
      <vt:lpstr>Addon Exception Audit</vt:lpstr>
      <vt:lpstr>Addon Validation</vt:lpstr>
      <vt:lpstr>CurrentEstimateBranch</vt:lpstr>
      <vt:lpstr>CurrentEstimateCatalogName</vt:lpstr>
      <vt:lpstr>CurrentEstimateId</vt:lpstr>
      <vt:lpstr>CurrentEstimateName</vt:lpstr>
      <vt:lpstr>CurrentEstimateUser</vt:lpstr>
      <vt:lpstr>CurrentSqlInstanceName</vt:lpstr>
      <vt:lpstr>JobSize</vt:lpstr>
      <vt:lpstr>JobUnitName</vt:lpstr>
      <vt:lpstr>'Addon Exception Audit'!Print_Area</vt:lpstr>
      <vt:lpstr>'Addon Validation'!Print_Area</vt:lpstr>
      <vt:lpstr>'Connectivity Audit'!Print_Area</vt:lpstr>
      <vt:lpstr>'Crosstab Summary'!Print_Area</vt:lpstr>
      <vt:lpstr>'Addon Exception Audit'!Print_Titles</vt:lpstr>
      <vt:lpstr>'Addon Validation'!Print_Titles</vt:lpstr>
      <vt:lpstr>'Crosstab Summary'!Print_Titles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Crosstab Analysis</dc:title>
  <dc:subject>Export Template for Sage Estimating</dc:subject>
  <dc:creator>Joe Callahan</dc:creator>
  <cp:lastModifiedBy>Microsoft</cp:lastModifiedBy>
  <cp:lastPrinted>2021-04-27T18:32:39Z</cp:lastPrinted>
  <dcterms:created xsi:type="dcterms:W3CDTF">2021-02-27T23:10:04Z</dcterms:created>
  <dcterms:modified xsi:type="dcterms:W3CDTF">2021-06-29T12:18:22Z</dcterms:modified>
</cp:coreProperties>
</file>