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Development\Sage CRE\SQL Estimating Exports\AECentric\Exports\MICROSOFT\"/>
    </mc:Choice>
  </mc:AlternateContent>
  <xr:revisionPtr revIDLastSave="0" documentId="8_{CE2F3EE6-1586-4457-B340-EF0867051EC6}" xr6:coauthVersionLast="47" xr6:coauthVersionMax="47" xr10:uidLastSave="{00000000-0000-0000-0000-000000000000}"/>
  <bookViews>
    <workbookView xWindow="-120" yWindow="-120" windowWidth="24240" windowHeight="13140" firstSheet="2" activeTab="2" xr2:uid="{1C84B4EF-9CAD-4DDB-B9A8-4BDBA993F31E}"/>
  </bookViews>
  <sheets>
    <sheet name="Connectivity Audit" sheetId="3" state="hidden" r:id="rId1"/>
    <sheet name="Estimate Validation" sheetId="7" state="hidden" r:id="rId2"/>
    <sheet name="Crosstab Summary" sheetId="4" r:id="rId3"/>
    <sheet name="Addon Exception Audit" sheetId="6" state="hidden" r:id="rId4"/>
    <sheet name="Addon Validation" sheetId="8" state="hidden" r:id="rId5"/>
    <sheet name="                0331" sheetId="9" r:id="rId6"/>
    <sheet name="                0510" sheetId="10" r:id="rId7"/>
    <sheet name="                0550" sheetId="11" r:id="rId8"/>
    <sheet name="                0780" sheetId="12" r:id="rId9"/>
    <sheet name="                0810" sheetId="13" r:id="rId10"/>
    <sheet name="                0830" sheetId="14" r:id="rId11"/>
    <sheet name="                0920" sheetId="15" r:id="rId12"/>
    <sheet name="                0930" sheetId="16" r:id="rId13"/>
    <sheet name="                0960" sheetId="17" r:id="rId14"/>
    <sheet name="                0990" sheetId="18" r:id="rId15"/>
    <sheet name="                1028" sheetId="19" r:id="rId16"/>
    <sheet name="                1334" sheetId="20" r:id="rId17"/>
    <sheet name="                2100" sheetId="21" r:id="rId18"/>
    <sheet name="                2200" sheetId="22" r:id="rId19"/>
    <sheet name="                2300" sheetId="23" r:id="rId20"/>
    <sheet name="                2600" sheetId="24" r:id="rId21"/>
  </sheets>
  <definedNames>
    <definedName name="_xlnm._FilterDatabase" localSheetId="3" hidden="1">'Addon Exception Audit'!$A$2:$E$2</definedName>
    <definedName name="_xlnm._FilterDatabase" localSheetId="4" hidden="1">'Addon Validation'!$A$2:$F$2</definedName>
    <definedName name="_xlnm._FilterDatabase" localSheetId="1" hidden="1">'Estimate Validation'!$A$1:$B$1</definedName>
    <definedName name="CurrentEstimateBranch">'Connectivity Audit'!$B$7</definedName>
    <definedName name="CurrentEstimateCatalogName">'Connectivity Audit'!$B$3</definedName>
    <definedName name="CurrentEstimateId">'Connectivity Audit'!$B$4</definedName>
    <definedName name="CurrentEstimateName">'Connectivity Audit'!$B$6</definedName>
    <definedName name="CurrentEstimateUser">'Connectivity Audit'!$B$8</definedName>
    <definedName name="CurrentSqlInstanceName">'Connectivity Audit'!$B$2</definedName>
    <definedName name="Description" localSheetId="5">'                0331'!$A$1</definedName>
    <definedName name="Description" localSheetId="6">'                0510'!$A$1</definedName>
    <definedName name="Description" localSheetId="7">'                0550'!$A$1</definedName>
    <definedName name="Description" localSheetId="8">'                0780'!$A$1</definedName>
    <definedName name="Description" localSheetId="9">'                0810'!$A$1</definedName>
    <definedName name="Description" localSheetId="10">'                0830'!$A$1</definedName>
    <definedName name="Description" localSheetId="11">'                0920'!$A$1</definedName>
    <definedName name="Description" localSheetId="12">'                0930'!$A$1</definedName>
    <definedName name="Description" localSheetId="13">'                0960'!$A$1</definedName>
    <definedName name="Description" localSheetId="14">'                0990'!$A$1</definedName>
    <definedName name="Description" localSheetId="15">'                1028'!$A$1</definedName>
    <definedName name="Description" localSheetId="16">'                1334'!$A$1</definedName>
    <definedName name="Description" localSheetId="17">'                2100'!$A$1</definedName>
    <definedName name="Description" localSheetId="18">'                2200'!$A$1</definedName>
    <definedName name="Description" localSheetId="19">'                2300'!$A$1</definedName>
    <definedName name="Description" localSheetId="20">'                2600'!$A$1</definedName>
    <definedName name="JobSize">'Crosstab Summary'!$B$2</definedName>
    <definedName name="JobUnitName">'Crosstab Summary'!$C$2</definedName>
    <definedName name="_xlnm.Print_Area" localSheetId="5">'                0331'!$A:$E</definedName>
    <definedName name="_xlnm.Print_Area" localSheetId="6">'                0510'!$A:$E</definedName>
    <definedName name="_xlnm.Print_Area" localSheetId="7">'                0550'!$A:$E</definedName>
    <definedName name="_xlnm.Print_Area" localSheetId="8">'                0780'!$A:$E</definedName>
    <definedName name="_xlnm.Print_Area" localSheetId="9">'                0810'!$A:$E</definedName>
    <definedName name="_xlnm.Print_Area" localSheetId="10">'                0830'!$A:$E</definedName>
    <definedName name="_xlnm.Print_Area" localSheetId="11">'                0920'!$A:$E</definedName>
    <definedName name="_xlnm.Print_Area" localSheetId="12">'                0930'!$A:$E</definedName>
    <definedName name="_xlnm.Print_Area" localSheetId="13">'                0960'!$A:$E</definedName>
    <definedName name="_xlnm.Print_Area" localSheetId="14">'                0990'!$A:$E</definedName>
    <definedName name="_xlnm.Print_Area" localSheetId="15">'                1028'!$A:$E</definedName>
    <definedName name="_xlnm.Print_Area" localSheetId="16">'                1334'!$A:$E</definedName>
    <definedName name="_xlnm.Print_Area" localSheetId="17">'                2100'!$A:$E</definedName>
    <definedName name="_xlnm.Print_Area" localSheetId="18">'                2200'!$A:$E</definedName>
    <definedName name="_xlnm.Print_Area" localSheetId="19">'                2300'!$A:$E</definedName>
    <definedName name="_xlnm.Print_Area" localSheetId="20">'                2600'!$A:$E</definedName>
    <definedName name="_xlnm.Print_Area" localSheetId="3">'Addon Exception Audit'!$A:$E</definedName>
    <definedName name="_xlnm.Print_Area" localSheetId="4">'Addon Validation'!$A:$F</definedName>
    <definedName name="_xlnm.Print_Area" localSheetId="0">'Connectivity Audit'!$A:$D</definedName>
    <definedName name="_xlnm.Print_Area" localSheetId="2">'Crosstab Summary'!$A:$AJ</definedName>
    <definedName name="_xlnm.Print_Titles" localSheetId="5">'                0331'!$1:$3</definedName>
    <definedName name="_xlnm.Print_Titles" localSheetId="6">'                0510'!$1:$3</definedName>
    <definedName name="_xlnm.Print_Titles" localSheetId="7">'                0550'!$1:$3</definedName>
    <definedName name="_xlnm.Print_Titles" localSheetId="8">'                0780'!$1:$3</definedName>
    <definedName name="_xlnm.Print_Titles" localSheetId="9">'                0810'!$1:$3</definedName>
    <definedName name="_xlnm.Print_Titles" localSheetId="10">'                0830'!$1:$3</definedName>
    <definedName name="_xlnm.Print_Titles" localSheetId="11">'                0920'!$1:$3</definedName>
    <definedName name="_xlnm.Print_Titles" localSheetId="12">'                0930'!$1:$3</definedName>
    <definedName name="_xlnm.Print_Titles" localSheetId="13">'                0960'!$1:$3</definedName>
    <definedName name="_xlnm.Print_Titles" localSheetId="14">'                0990'!$1:$3</definedName>
    <definedName name="_xlnm.Print_Titles" localSheetId="15">'                1028'!$1:$3</definedName>
    <definedName name="_xlnm.Print_Titles" localSheetId="16">'                1334'!$1:$3</definedName>
    <definedName name="_xlnm.Print_Titles" localSheetId="17">'                2100'!$1:$3</definedName>
    <definedName name="_xlnm.Print_Titles" localSheetId="18">'                2200'!$1:$3</definedName>
    <definedName name="_xlnm.Print_Titles" localSheetId="19">'                2300'!$1:$3</definedName>
    <definedName name="_xlnm.Print_Titles" localSheetId="20">'                2600'!$1:$3</definedName>
    <definedName name="_xlnm.Print_Titles" localSheetId="3">'Addon Exception Audit'!$1:$2</definedName>
    <definedName name="_xlnm.Print_Titles" localSheetId="4">'Addon Validation'!$1:$2</definedName>
    <definedName name="_xlnm.Print_Titles" localSheetId="2">'Crosstab Summary'!$1:$3</definedName>
    <definedName name="Quantity" localSheetId="5">'                0331'!$B$1</definedName>
    <definedName name="Quantity" localSheetId="6">'                0510'!$B$1</definedName>
    <definedName name="Quantity" localSheetId="7">'                0550'!$B$1</definedName>
    <definedName name="Quantity" localSheetId="8">'                0780'!$B$1</definedName>
    <definedName name="Quantity" localSheetId="9">'                0810'!$B$1</definedName>
    <definedName name="Quantity" localSheetId="10">'                0830'!$B$1</definedName>
    <definedName name="Quantity" localSheetId="11">'                0920'!$B$1</definedName>
    <definedName name="Quantity" localSheetId="12">'                0930'!$B$1</definedName>
    <definedName name="Quantity" localSheetId="13">'                0960'!$B$1</definedName>
    <definedName name="Quantity" localSheetId="14">'                0990'!$B$1</definedName>
    <definedName name="Quantity" localSheetId="15">'                1028'!$B$1</definedName>
    <definedName name="Quantity" localSheetId="16">'                1334'!$B$1</definedName>
    <definedName name="Quantity" localSheetId="17">'                2100'!$B$1</definedName>
    <definedName name="Quantity" localSheetId="18">'                2200'!$B$1</definedName>
    <definedName name="Quantity" localSheetId="19">'                2300'!$B$1</definedName>
    <definedName name="Quantity" localSheetId="20">'                2600'!$B$1</definedName>
    <definedName name="UnitName" localSheetId="5">'                0331'!$C$1</definedName>
    <definedName name="UnitName" localSheetId="6">'                0510'!$C$1</definedName>
    <definedName name="UnitName" localSheetId="7">'                0550'!$C$1</definedName>
    <definedName name="UnitName" localSheetId="8">'                0780'!$C$1</definedName>
    <definedName name="UnitName" localSheetId="9">'                0810'!$C$1</definedName>
    <definedName name="UnitName" localSheetId="10">'                0830'!$C$1</definedName>
    <definedName name="UnitName" localSheetId="11">'                0920'!$C$1</definedName>
    <definedName name="UnitName" localSheetId="12">'                0930'!$C$1</definedName>
    <definedName name="UnitName" localSheetId="13">'                0960'!$C$1</definedName>
    <definedName name="UnitName" localSheetId="14">'                0990'!$C$1</definedName>
    <definedName name="UnitName" localSheetId="15">'                1028'!$C$1</definedName>
    <definedName name="UnitName" localSheetId="16">'                1334'!$C$1</definedName>
    <definedName name="UnitName" localSheetId="17">'                2100'!$C$1</definedName>
    <definedName name="UnitName" localSheetId="18">'                2200'!$C$1</definedName>
    <definedName name="UnitName" localSheetId="19">'                2300'!$C$1</definedName>
    <definedName name="UnitName" localSheetId="20">'                2600'!$C$1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1" i="4" l="1"/>
  <c r="B60" i="4"/>
  <c r="B57" i="4"/>
  <c r="C60" i="4"/>
  <c r="L10" i="4"/>
  <c r="V9" i="4"/>
  <c r="C9" i="4"/>
  <c r="V8" i="4"/>
  <c r="F8" i="4"/>
  <c r="X7" i="4"/>
  <c r="H7" i="4"/>
  <c r="AB5" i="4"/>
  <c r="L5" i="4"/>
  <c r="AD4" i="4"/>
  <c r="N4" i="4"/>
  <c r="AF55" i="4"/>
  <c r="P55" i="4"/>
  <c r="AH54" i="4"/>
  <c r="R54" i="4"/>
  <c r="AJ2" i="4"/>
  <c r="AI2" i="4"/>
  <c r="AJ7" i="4" s="1"/>
  <c r="AI1" i="4"/>
  <c r="AH2" i="4"/>
  <c r="AG2" i="4"/>
  <c r="AH5" i="4" s="1"/>
  <c r="AG1" i="4"/>
  <c r="AF2" i="4"/>
  <c r="AE2" i="4"/>
  <c r="AE1" i="4"/>
  <c r="AD2" i="4"/>
  <c r="AC2" i="4"/>
  <c r="AD10" i="4" s="1"/>
  <c r="AC1" i="4"/>
  <c r="AB2" i="4"/>
  <c r="AA2" i="4"/>
  <c r="AB9" i="4" s="1"/>
  <c r="AA1" i="4"/>
  <c r="Z2" i="4"/>
  <c r="Y2" i="4"/>
  <c r="Z10" i="4" s="1"/>
  <c r="Y1" i="4"/>
  <c r="X2" i="4"/>
  <c r="W2" i="4"/>
  <c r="X55" i="4" s="1"/>
  <c r="W1" i="4"/>
  <c r="V2" i="4"/>
  <c r="U2" i="4"/>
  <c r="V12" i="4" s="1"/>
  <c r="U1" i="4"/>
  <c r="T2" i="4"/>
  <c r="S2" i="4"/>
  <c r="T7" i="4" s="1"/>
  <c r="S1" i="4"/>
  <c r="R2" i="4"/>
  <c r="Q2" i="4"/>
  <c r="R5" i="4" s="1"/>
  <c r="Q1" i="4"/>
  <c r="P2" i="4"/>
  <c r="O2" i="4"/>
  <c r="O1" i="4"/>
  <c r="N2" i="4"/>
  <c r="M2" i="4"/>
  <c r="N9" i="4" s="1"/>
  <c r="M1" i="4"/>
  <c r="L2" i="4"/>
  <c r="K2" i="4"/>
  <c r="L7" i="4" s="1"/>
  <c r="K1" i="4"/>
  <c r="J2" i="4"/>
  <c r="I2" i="4"/>
  <c r="J54" i="4" s="1"/>
  <c r="I1" i="4"/>
  <c r="H2" i="4"/>
  <c r="G2" i="4"/>
  <c r="H55" i="4" s="1"/>
  <c r="G1" i="4"/>
  <c r="F2" i="4"/>
  <c r="E2" i="4"/>
  <c r="F9" i="4" s="1"/>
  <c r="E1" i="4"/>
  <c r="AH63" i="4"/>
  <c r="AF63" i="4"/>
  <c r="AD63" i="4"/>
  <c r="AB63" i="4"/>
  <c r="X63" i="4"/>
  <c r="V63" i="4"/>
  <c r="T63" i="4"/>
  <c r="R63" i="4"/>
  <c r="P63" i="4"/>
  <c r="N63" i="4"/>
  <c r="L63" i="4"/>
  <c r="H63" i="4"/>
  <c r="F63" i="4"/>
  <c r="AH61" i="4"/>
  <c r="AF61" i="4"/>
  <c r="AD61" i="4"/>
  <c r="AB61" i="4"/>
  <c r="X61" i="4"/>
  <c r="V61" i="4"/>
  <c r="T61" i="4"/>
  <c r="R61" i="4"/>
  <c r="P61" i="4"/>
  <c r="N61" i="4"/>
  <c r="L61" i="4"/>
  <c r="H61" i="4"/>
  <c r="F61" i="4"/>
  <c r="AH58" i="4"/>
  <c r="AF58" i="4"/>
  <c r="AD58" i="4"/>
  <c r="AB58" i="4"/>
  <c r="X58" i="4"/>
  <c r="V58" i="4"/>
  <c r="T58" i="4"/>
  <c r="R58" i="4"/>
  <c r="P58" i="4"/>
  <c r="N58" i="4"/>
  <c r="L58" i="4"/>
  <c r="H58" i="4"/>
  <c r="F58" i="4"/>
  <c r="AH57" i="4"/>
  <c r="AF57" i="4"/>
  <c r="AD57" i="4"/>
  <c r="AB57" i="4"/>
  <c r="X57" i="4"/>
  <c r="V57" i="4"/>
  <c r="T57" i="4"/>
  <c r="R57" i="4"/>
  <c r="P57" i="4"/>
  <c r="N57" i="4"/>
  <c r="L57" i="4"/>
  <c r="H57" i="4"/>
  <c r="F57" i="4"/>
  <c r="E4" i="24"/>
  <c r="AI54" i="4" s="1"/>
  <c r="D5" i="24"/>
  <c r="D4" i="24"/>
  <c r="E4" i="23"/>
  <c r="AG53" i="4" s="1"/>
  <c r="D5" i="23"/>
  <c r="D4" i="23"/>
  <c r="E4" i="22"/>
  <c r="AE52" i="4" s="1"/>
  <c r="D5" i="22"/>
  <c r="D4" i="22"/>
  <c r="E4" i="21"/>
  <c r="AC51" i="4" s="1"/>
  <c r="D5" i="21"/>
  <c r="D4" i="21"/>
  <c r="E4" i="20"/>
  <c r="AA50" i="4" s="1"/>
  <c r="D5" i="20"/>
  <c r="D4" i="20"/>
  <c r="E8" i="19"/>
  <c r="Y49" i="4" s="1"/>
  <c r="B49" i="4" s="1"/>
  <c r="C49" i="4" s="1"/>
  <c r="D10" i="19"/>
  <c r="D9" i="19"/>
  <c r="D8" i="19"/>
  <c r="E4" i="19"/>
  <c r="Y48" i="4" s="1"/>
  <c r="D7" i="19"/>
  <c r="D6" i="19"/>
  <c r="D5" i="19"/>
  <c r="D4" i="19"/>
  <c r="E4" i="18"/>
  <c r="W47" i="4" s="1"/>
  <c r="D8" i="18"/>
  <c r="D7" i="18"/>
  <c r="D6" i="18"/>
  <c r="D5" i="18"/>
  <c r="D4" i="18"/>
  <c r="E8" i="17"/>
  <c r="U46" i="4" s="1"/>
  <c r="B46" i="4" s="1"/>
  <c r="C46" i="4" s="1"/>
  <c r="D9" i="17"/>
  <c r="D8" i="17"/>
  <c r="E6" i="17"/>
  <c r="U45" i="4" s="1"/>
  <c r="B45" i="4" s="1"/>
  <c r="C45" i="4" s="1"/>
  <c r="D7" i="17"/>
  <c r="D6" i="17"/>
  <c r="E4" i="17"/>
  <c r="U44" i="4" s="1"/>
  <c r="D5" i="17"/>
  <c r="D4" i="17"/>
  <c r="E6" i="16"/>
  <c r="S41" i="4" s="1"/>
  <c r="B41" i="4" s="1"/>
  <c r="C41" i="4" s="1"/>
  <c r="D9" i="16"/>
  <c r="D8" i="16"/>
  <c r="D7" i="16"/>
  <c r="D6" i="16"/>
  <c r="E4" i="16"/>
  <c r="S39" i="4" s="1"/>
  <c r="D5" i="16"/>
  <c r="D4" i="16"/>
  <c r="E19" i="15"/>
  <c r="Q43" i="4" s="1"/>
  <c r="B43" i="4" s="1"/>
  <c r="C43" i="4" s="1"/>
  <c r="D20" i="15"/>
  <c r="D19" i="15"/>
  <c r="E17" i="15"/>
  <c r="Q42" i="4" s="1"/>
  <c r="B42" i="4" s="1"/>
  <c r="C42" i="4" s="1"/>
  <c r="D18" i="15"/>
  <c r="D17" i="15"/>
  <c r="E12" i="15"/>
  <c r="Q40" i="4" s="1"/>
  <c r="B40" i="4" s="1"/>
  <c r="C40" i="4" s="1"/>
  <c r="D16" i="15"/>
  <c r="D15" i="15"/>
  <c r="D14" i="15"/>
  <c r="D13" i="15"/>
  <c r="D12" i="15"/>
  <c r="E10" i="15"/>
  <c r="Q38" i="4" s="1"/>
  <c r="B38" i="4" s="1"/>
  <c r="C38" i="4" s="1"/>
  <c r="D11" i="15"/>
  <c r="D10" i="15"/>
  <c r="E8" i="15"/>
  <c r="Q37" i="4" s="1"/>
  <c r="B37" i="4" s="1"/>
  <c r="C37" i="4" s="1"/>
  <c r="D9" i="15"/>
  <c r="D8" i="15"/>
  <c r="E6" i="15"/>
  <c r="Q28" i="4" s="1"/>
  <c r="B28" i="4" s="1"/>
  <c r="C28" i="4" s="1"/>
  <c r="D7" i="15"/>
  <c r="D6" i="15"/>
  <c r="E4" i="15"/>
  <c r="Q26" i="4" s="1"/>
  <c r="D5" i="15"/>
  <c r="D4" i="15"/>
  <c r="E6" i="14"/>
  <c r="O34" i="4" s="1"/>
  <c r="B34" i="4" s="1"/>
  <c r="C34" i="4" s="1"/>
  <c r="D7" i="14"/>
  <c r="D6" i="14"/>
  <c r="E4" i="14"/>
  <c r="O33" i="4" s="1"/>
  <c r="D5" i="14"/>
  <c r="D4" i="14"/>
  <c r="E16" i="13"/>
  <c r="M36" i="4" s="1"/>
  <c r="B36" i="4" s="1"/>
  <c r="C36" i="4" s="1"/>
  <c r="D22" i="13"/>
  <c r="D21" i="13"/>
  <c r="D20" i="13"/>
  <c r="D19" i="13"/>
  <c r="D18" i="13"/>
  <c r="D17" i="13"/>
  <c r="D16" i="13"/>
  <c r="E14" i="13"/>
  <c r="M35" i="4" s="1"/>
  <c r="B35" i="4" s="1"/>
  <c r="C35" i="4" s="1"/>
  <c r="D15" i="13"/>
  <c r="D14" i="13"/>
  <c r="E12" i="13"/>
  <c r="M32" i="4" s="1"/>
  <c r="B32" i="4" s="1"/>
  <c r="C32" i="4" s="1"/>
  <c r="D13" i="13"/>
  <c r="D12" i="13"/>
  <c r="E10" i="13"/>
  <c r="M31" i="4" s="1"/>
  <c r="B31" i="4" s="1"/>
  <c r="C31" i="4" s="1"/>
  <c r="D11" i="13"/>
  <c r="D10" i="13"/>
  <c r="E4" i="13"/>
  <c r="M30" i="4" s="1"/>
  <c r="D9" i="13"/>
  <c r="D8" i="13"/>
  <c r="D7" i="13"/>
  <c r="D6" i="13"/>
  <c r="D5" i="13"/>
  <c r="D4" i="13"/>
  <c r="E4" i="12"/>
  <c r="K29" i="4" s="1"/>
  <c r="D7" i="12"/>
  <c r="D6" i="12"/>
  <c r="D5" i="12"/>
  <c r="D4" i="12"/>
  <c r="E7" i="11"/>
  <c r="I25" i="4" s="1"/>
  <c r="B25" i="4" s="1"/>
  <c r="C25" i="4" s="1"/>
  <c r="D9" i="11"/>
  <c r="D8" i="11"/>
  <c r="D7" i="11"/>
  <c r="E4" i="11"/>
  <c r="I24" i="4" s="1"/>
  <c r="D6" i="11"/>
  <c r="D5" i="11"/>
  <c r="D4" i="11"/>
  <c r="E9" i="10"/>
  <c r="G23" i="4" s="1"/>
  <c r="B23" i="4" s="1"/>
  <c r="C23" i="4" s="1"/>
  <c r="D10" i="10"/>
  <c r="D9" i="10"/>
  <c r="E7" i="10"/>
  <c r="G22" i="4" s="1"/>
  <c r="B22" i="4" s="1"/>
  <c r="C22" i="4" s="1"/>
  <c r="D8" i="10"/>
  <c r="D7" i="10"/>
  <c r="E4" i="10"/>
  <c r="G21" i="4" s="1"/>
  <c r="D6" i="10"/>
  <c r="D5" i="10"/>
  <c r="D4" i="10"/>
  <c r="E49" i="9"/>
  <c r="E27" i="4" s="1"/>
  <c r="B27" i="4" s="1"/>
  <c r="C27" i="4" s="1"/>
  <c r="D50" i="9"/>
  <c r="D49" i="9"/>
  <c r="E47" i="9"/>
  <c r="E20" i="4" s="1"/>
  <c r="B20" i="4" s="1"/>
  <c r="C20" i="4" s="1"/>
  <c r="D48" i="9"/>
  <c r="D47" i="9"/>
  <c r="E45" i="9"/>
  <c r="E19" i="4" s="1"/>
  <c r="B19" i="4" s="1"/>
  <c r="C19" i="4" s="1"/>
  <c r="D46" i="9"/>
  <c r="D45" i="9"/>
  <c r="E42" i="9"/>
  <c r="E18" i="4" s="1"/>
  <c r="B18" i="4" s="1"/>
  <c r="C18" i="4" s="1"/>
  <c r="D44" i="9"/>
  <c r="D43" i="9"/>
  <c r="D42" i="9"/>
  <c r="E40" i="9"/>
  <c r="E17" i="4" s="1"/>
  <c r="B17" i="4" s="1"/>
  <c r="C17" i="4" s="1"/>
  <c r="D41" i="9"/>
  <c r="D40" i="9"/>
  <c r="E38" i="9"/>
  <c r="E16" i="4" s="1"/>
  <c r="B16" i="4" s="1"/>
  <c r="C16" i="4" s="1"/>
  <c r="D39" i="9"/>
  <c r="D38" i="9"/>
  <c r="E35" i="9"/>
  <c r="E15" i="4" s="1"/>
  <c r="B15" i="4" s="1"/>
  <c r="C15" i="4" s="1"/>
  <c r="D37" i="9"/>
  <c r="D36" i="9"/>
  <c r="D35" i="9"/>
  <c r="E33" i="9"/>
  <c r="E14" i="4" s="1"/>
  <c r="B14" i="4" s="1"/>
  <c r="C14" i="4" s="1"/>
  <c r="D34" i="9"/>
  <c r="D33" i="9"/>
  <c r="E31" i="9"/>
  <c r="E13" i="4" s="1"/>
  <c r="B13" i="4" s="1"/>
  <c r="C13" i="4" s="1"/>
  <c r="D32" i="9"/>
  <c r="D31" i="9"/>
  <c r="E29" i="9"/>
  <c r="E12" i="4" s="1"/>
  <c r="B12" i="4" s="1"/>
  <c r="C12" i="4" s="1"/>
  <c r="D30" i="9"/>
  <c r="D29" i="9"/>
  <c r="E22" i="9"/>
  <c r="E11" i="4" s="1"/>
  <c r="B11" i="4" s="1"/>
  <c r="C11" i="4" s="1"/>
  <c r="D28" i="9"/>
  <c r="D27" i="9"/>
  <c r="D26" i="9"/>
  <c r="D25" i="9"/>
  <c r="D24" i="9"/>
  <c r="D23" i="9"/>
  <c r="D22" i="9"/>
  <c r="E19" i="9"/>
  <c r="E10" i="4" s="1"/>
  <c r="B10" i="4" s="1"/>
  <c r="C10" i="4" s="1"/>
  <c r="D21" i="9"/>
  <c r="D20" i="9"/>
  <c r="D19" i="9"/>
  <c r="E17" i="9"/>
  <c r="E9" i="4" s="1"/>
  <c r="B9" i="4" s="1"/>
  <c r="D18" i="9"/>
  <c r="D17" i="9"/>
  <c r="E14" i="9"/>
  <c r="E8" i="4" s="1"/>
  <c r="B8" i="4" s="1"/>
  <c r="C8" i="4" s="1"/>
  <c r="D16" i="9"/>
  <c r="D15" i="9"/>
  <c r="D14" i="9"/>
  <c r="E12" i="9"/>
  <c r="E7" i="4" s="1"/>
  <c r="B7" i="4" s="1"/>
  <c r="C7" i="4" s="1"/>
  <c r="D13" i="9"/>
  <c r="D12" i="9"/>
  <c r="E9" i="9"/>
  <c r="E6" i="4" s="1"/>
  <c r="B6" i="4" s="1"/>
  <c r="C6" i="4" s="1"/>
  <c r="D11" i="9"/>
  <c r="D10" i="9"/>
  <c r="D9" i="9"/>
  <c r="E6" i="9"/>
  <c r="E5" i="4" s="1"/>
  <c r="B5" i="4" s="1"/>
  <c r="C5" i="4" s="1"/>
  <c r="D8" i="9"/>
  <c r="D7" i="9"/>
  <c r="D6" i="9"/>
  <c r="E4" i="9"/>
  <c r="E4" i="4" s="1"/>
  <c r="D5" i="9"/>
  <c r="D4" i="9"/>
  <c r="E12" i="8"/>
  <c r="F12" i="8" s="1"/>
  <c r="F11" i="8"/>
  <c r="E11" i="8"/>
  <c r="F10" i="8"/>
  <c r="E9" i="8"/>
  <c r="F9" i="8" s="1"/>
  <c r="F8" i="8"/>
  <c r="E7" i="8"/>
  <c r="F7" i="8" s="1"/>
  <c r="F6" i="8"/>
  <c r="E6" i="8"/>
  <c r="E5" i="8"/>
  <c r="F5" i="8" s="1"/>
  <c r="E4" i="8"/>
  <c r="F4" i="8" s="1"/>
  <c r="E3" i="8"/>
  <c r="F3" i="8" s="1"/>
  <c r="AJ61" i="4"/>
  <c r="C61" i="4"/>
  <c r="Q55" i="4" l="1"/>
  <c r="Q58" i="4" s="1"/>
  <c r="Q63" i="4" s="1"/>
  <c r="B26" i="4"/>
  <c r="C26" i="4" s="1"/>
  <c r="AA55" i="4"/>
  <c r="AA58" i="4" s="1"/>
  <c r="AA63" i="4" s="1"/>
  <c r="B50" i="4"/>
  <c r="C50" i="4" s="1"/>
  <c r="B48" i="4"/>
  <c r="C48" i="4" s="1"/>
  <c r="Y55" i="4"/>
  <c r="Y58" i="4" s="1"/>
  <c r="Y63" i="4" s="1"/>
  <c r="B53" i="4"/>
  <c r="C53" i="4" s="1"/>
  <c r="AG55" i="4"/>
  <c r="AG58" i="4" s="1"/>
  <c r="AG63" i="4" s="1"/>
  <c r="P52" i="4"/>
  <c r="P44" i="4"/>
  <c r="P36" i="4"/>
  <c r="P49" i="4"/>
  <c r="P41" i="4"/>
  <c r="P33" i="4"/>
  <c r="P25" i="4"/>
  <c r="P60" i="4"/>
  <c r="P46" i="4"/>
  <c r="P38" i="4"/>
  <c r="P30" i="4"/>
  <c r="P51" i="4"/>
  <c r="P48" i="4"/>
  <c r="P45" i="4"/>
  <c r="P42" i="4"/>
  <c r="P39" i="4"/>
  <c r="P28" i="4"/>
  <c r="P21" i="4"/>
  <c r="P13" i="4"/>
  <c r="P20" i="4"/>
  <c r="P12" i="4"/>
  <c r="P35" i="4"/>
  <c r="P31" i="4"/>
  <c r="P26" i="4"/>
  <c r="P19" i="4"/>
  <c r="P11" i="4"/>
  <c r="P53" i="4"/>
  <c r="P50" i="4"/>
  <c r="P47" i="4"/>
  <c r="P29" i="4"/>
  <c r="P18" i="4"/>
  <c r="P10" i="4"/>
  <c r="P17" i="4"/>
  <c r="P43" i="4"/>
  <c r="P40" i="4"/>
  <c r="P37" i="4"/>
  <c r="P34" i="4"/>
  <c r="P32" i="4"/>
  <c r="P27" i="4"/>
  <c r="P24" i="4"/>
  <c r="P16" i="4"/>
  <c r="P23" i="4"/>
  <c r="P15" i="4"/>
  <c r="P22" i="4"/>
  <c r="P14" i="4"/>
  <c r="AF52" i="4"/>
  <c r="AF44" i="4"/>
  <c r="AF36" i="4"/>
  <c r="AF49" i="4"/>
  <c r="AF41" i="4"/>
  <c r="AF33" i="4"/>
  <c r="AF25" i="4"/>
  <c r="AF60" i="4"/>
  <c r="AF46" i="4"/>
  <c r="AF38" i="4"/>
  <c r="AF30" i="4"/>
  <c r="AF43" i="4"/>
  <c r="AF40" i="4"/>
  <c r="AF37" i="4"/>
  <c r="AF34" i="4"/>
  <c r="AF21" i="4"/>
  <c r="AF13" i="4"/>
  <c r="AF20" i="4"/>
  <c r="AF12" i="4"/>
  <c r="AF28" i="4"/>
  <c r="AF19" i="4"/>
  <c r="AF11" i="4"/>
  <c r="AF51" i="4"/>
  <c r="AF48" i="4"/>
  <c r="AF45" i="4"/>
  <c r="AF42" i="4"/>
  <c r="AF39" i="4"/>
  <c r="AF18" i="4"/>
  <c r="AF10" i="4"/>
  <c r="AF31" i="4"/>
  <c r="AF26" i="4"/>
  <c r="AF17" i="4"/>
  <c r="AF35" i="4"/>
  <c r="AF29" i="4"/>
  <c r="AF16" i="4"/>
  <c r="AF53" i="4"/>
  <c r="AF50" i="4"/>
  <c r="AF47" i="4"/>
  <c r="AF24" i="4"/>
  <c r="AF23" i="4"/>
  <c r="AF15" i="4"/>
  <c r="AF32" i="4"/>
  <c r="AF27" i="4"/>
  <c r="AF22" i="4"/>
  <c r="AF14" i="4"/>
  <c r="T54" i="4"/>
  <c r="AJ54" i="4"/>
  <c r="R55" i="4"/>
  <c r="AH55" i="4"/>
  <c r="P4" i="4"/>
  <c r="AF4" i="4"/>
  <c r="N5" i="4"/>
  <c r="AD5" i="4"/>
  <c r="L6" i="4"/>
  <c r="AB6" i="4"/>
  <c r="J7" i="4"/>
  <c r="Z7" i="4"/>
  <c r="H8" i="4"/>
  <c r="X8" i="4"/>
  <c r="Z9" i="4"/>
  <c r="N10" i="4"/>
  <c r="L11" i="4"/>
  <c r="J6" i="4"/>
  <c r="J12" i="4"/>
  <c r="B33" i="4"/>
  <c r="C33" i="4" s="1"/>
  <c r="O55" i="4"/>
  <c r="O58" i="4" s="1"/>
  <c r="O63" i="4" s="1"/>
  <c r="F49" i="4"/>
  <c r="F41" i="4"/>
  <c r="F60" i="4"/>
  <c r="F46" i="4"/>
  <c r="F38" i="4"/>
  <c r="F30" i="4"/>
  <c r="F51" i="4"/>
  <c r="F43" i="4"/>
  <c r="F35" i="4"/>
  <c r="F27" i="4"/>
  <c r="F40" i="4"/>
  <c r="F37" i="4"/>
  <c r="F34" i="4"/>
  <c r="F18" i="4"/>
  <c r="F10" i="4"/>
  <c r="F52" i="4"/>
  <c r="F32" i="4"/>
  <c r="F17" i="4"/>
  <c r="F24" i="4"/>
  <c r="F16" i="4"/>
  <c r="F48" i="4"/>
  <c r="F45" i="4"/>
  <c r="F42" i="4"/>
  <c r="F39" i="4"/>
  <c r="F36" i="4"/>
  <c r="F25" i="4"/>
  <c r="F23" i="4"/>
  <c r="F15" i="4"/>
  <c r="F33" i="4"/>
  <c r="F28" i="4"/>
  <c r="F22" i="4"/>
  <c r="F14" i="4"/>
  <c r="F26" i="4"/>
  <c r="F21" i="4"/>
  <c r="F13" i="4"/>
  <c r="F53" i="4"/>
  <c r="F50" i="4"/>
  <c r="F47" i="4"/>
  <c r="F44" i="4"/>
  <c r="F31" i="4"/>
  <c r="F20" i="4"/>
  <c r="F29" i="4"/>
  <c r="F19" i="4"/>
  <c r="V49" i="4"/>
  <c r="V41" i="4"/>
  <c r="V60" i="4"/>
  <c r="V46" i="4"/>
  <c r="V38" i="4"/>
  <c r="V30" i="4"/>
  <c r="V51" i="4"/>
  <c r="V43" i="4"/>
  <c r="V35" i="4"/>
  <c r="V27" i="4"/>
  <c r="V31" i="4"/>
  <c r="V18" i="4"/>
  <c r="V10" i="4"/>
  <c r="V53" i="4"/>
  <c r="V50" i="4"/>
  <c r="V47" i="4"/>
  <c r="V44" i="4"/>
  <c r="V29" i="4"/>
  <c r="V17" i="4"/>
  <c r="V16" i="4"/>
  <c r="V40" i="4"/>
  <c r="V37" i="4"/>
  <c r="V34" i="4"/>
  <c r="V32" i="4"/>
  <c r="V24" i="4"/>
  <c r="V23" i="4"/>
  <c r="V15" i="4"/>
  <c r="V52" i="4"/>
  <c r="V25" i="4"/>
  <c r="V22" i="4"/>
  <c r="V14" i="4"/>
  <c r="V21" i="4"/>
  <c r="V13" i="4"/>
  <c r="V48" i="4"/>
  <c r="V45" i="4"/>
  <c r="V42" i="4"/>
  <c r="V39" i="4"/>
  <c r="V36" i="4"/>
  <c r="V33" i="4"/>
  <c r="V28" i="4"/>
  <c r="V20" i="4"/>
  <c r="V26" i="4"/>
  <c r="V19" i="4"/>
  <c r="F54" i="4"/>
  <c r="V54" i="4"/>
  <c r="T55" i="4"/>
  <c r="AJ55" i="4"/>
  <c r="R4" i="4"/>
  <c r="AH4" i="4"/>
  <c r="P5" i="4"/>
  <c r="AF5" i="4"/>
  <c r="N6" i="4"/>
  <c r="AD6" i="4"/>
  <c r="AB7" i="4"/>
  <c r="J8" i="4"/>
  <c r="Z8" i="4"/>
  <c r="H9" i="4"/>
  <c r="X10" i="4"/>
  <c r="V11" i="4"/>
  <c r="Z12" i="4"/>
  <c r="B44" i="4"/>
  <c r="C44" i="4" s="1"/>
  <c r="U55" i="4"/>
  <c r="U58" i="4" s="1"/>
  <c r="U63" i="4" s="1"/>
  <c r="B4" i="4"/>
  <c r="C4" i="4" s="1"/>
  <c r="E55" i="4"/>
  <c r="AC55" i="4"/>
  <c r="AC58" i="4" s="1"/>
  <c r="AC63" i="4" s="1"/>
  <c r="B51" i="4"/>
  <c r="C51" i="4" s="1"/>
  <c r="L60" i="4"/>
  <c r="L46" i="4"/>
  <c r="L38" i="4"/>
  <c r="L51" i="4"/>
  <c r="L43" i="4"/>
  <c r="L35" i="4"/>
  <c r="L27" i="4"/>
  <c r="L48" i="4"/>
  <c r="L40" i="4"/>
  <c r="L32" i="4"/>
  <c r="L30" i="4"/>
  <c r="L25" i="4"/>
  <c r="L23" i="4"/>
  <c r="L15" i="4"/>
  <c r="L45" i="4"/>
  <c r="L42" i="4"/>
  <c r="L39" i="4"/>
  <c r="L36" i="4"/>
  <c r="L22" i="4"/>
  <c r="L14" i="4"/>
  <c r="L33" i="4"/>
  <c r="L28" i="4"/>
  <c r="L21" i="4"/>
  <c r="L13" i="4"/>
  <c r="L31" i="4"/>
  <c r="L26" i="4"/>
  <c r="L20" i="4"/>
  <c r="L12" i="4"/>
  <c r="L53" i="4"/>
  <c r="L50" i="4"/>
  <c r="L47" i="4"/>
  <c r="L44" i="4"/>
  <c r="L41" i="4"/>
  <c r="L19" i="4"/>
  <c r="L29" i="4"/>
  <c r="L18" i="4"/>
  <c r="L37" i="4"/>
  <c r="L34" i="4"/>
  <c r="L17" i="4"/>
  <c r="L52" i="4"/>
  <c r="L49" i="4"/>
  <c r="L24" i="4"/>
  <c r="L16" i="4"/>
  <c r="AB60" i="4"/>
  <c r="AB46" i="4"/>
  <c r="AB38" i="4"/>
  <c r="AB51" i="4"/>
  <c r="AB43" i="4"/>
  <c r="AB35" i="4"/>
  <c r="AB27" i="4"/>
  <c r="AB48" i="4"/>
  <c r="AB40" i="4"/>
  <c r="AB32" i="4"/>
  <c r="AB24" i="4"/>
  <c r="AB23" i="4"/>
  <c r="AB15" i="4"/>
  <c r="AB37" i="4"/>
  <c r="AB34" i="4"/>
  <c r="AB22" i="4"/>
  <c r="AB14" i="4"/>
  <c r="AB52" i="4"/>
  <c r="AB49" i="4"/>
  <c r="AB30" i="4"/>
  <c r="AB25" i="4"/>
  <c r="AB21" i="4"/>
  <c r="AB13" i="4"/>
  <c r="AB20" i="4"/>
  <c r="AB12" i="4"/>
  <c r="AB45" i="4"/>
  <c r="AB42" i="4"/>
  <c r="AB39" i="4"/>
  <c r="AB36" i="4"/>
  <c r="AB33" i="4"/>
  <c r="AB28" i="4"/>
  <c r="AB19" i="4"/>
  <c r="AB31" i="4"/>
  <c r="AB26" i="4"/>
  <c r="AB18" i="4"/>
  <c r="AB17" i="4"/>
  <c r="AB53" i="4"/>
  <c r="AB50" i="4"/>
  <c r="AB47" i="4"/>
  <c r="AB44" i="4"/>
  <c r="AB41" i="4"/>
  <c r="AB29" i="4"/>
  <c r="AB16" i="4"/>
  <c r="H54" i="4"/>
  <c r="X54" i="4"/>
  <c r="F55" i="4"/>
  <c r="V55" i="4"/>
  <c r="T4" i="4"/>
  <c r="AJ4" i="4"/>
  <c r="P6" i="4"/>
  <c r="AF6" i="4"/>
  <c r="N7" i="4"/>
  <c r="AD7" i="4"/>
  <c r="L8" i="4"/>
  <c r="AB8" i="4"/>
  <c r="J9" i="4"/>
  <c r="AD9" i="4"/>
  <c r="X11" i="4"/>
  <c r="H13" i="4"/>
  <c r="Z47" i="4"/>
  <c r="Z39" i="4"/>
  <c r="Z52" i="4"/>
  <c r="Z44" i="4"/>
  <c r="Z36" i="4"/>
  <c r="Z28" i="4"/>
  <c r="Z49" i="4"/>
  <c r="Z41" i="4"/>
  <c r="Z33" i="4"/>
  <c r="Z25" i="4"/>
  <c r="Z53" i="4"/>
  <c r="Z50" i="4"/>
  <c r="Z29" i="4"/>
  <c r="Z16" i="4"/>
  <c r="Z32" i="4"/>
  <c r="Z27" i="4"/>
  <c r="Z24" i="4"/>
  <c r="Z23" i="4"/>
  <c r="Z15" i="4"/>
  <c r="Z46" i="4"/>
  <c r="Z43" i="4"/>
  <c r="Z40" i="4"/>
  <c r="Z37" i="4"/>
  <c r="Z34" i="4"/>
  <c r="Z22" i="4"/>
  <c r="Z14" i="4"/>
  <c r="Z30" i="4"/>
  <c r="Z21" i="4"/>
  <c r="Z13" i="4"/>
  <c r="Z20" i="4"/>
  <c r="Z60" i="4"/>
  <c r="Z51" i="4"/>
  <c r="Z48" i="4"/>
  <c r="Z45" i="4"/>
  <c r="Z42" i="4"/>
  <c r="Z19" i="4"/>
  <c r="Z31" i="4"/>
  <c r="Z26" i="4"/>
  <c r="Z18" i="4"/>
  <c r="Z38" i="4"/>
  <c r="Z35" i="4"/>
  <c r="Z17" i="4"/>
  <c r="Z6" i="4"/>
  <c r="J11" i="4"/>
  <c r="B21" i="4"/>
  <c r="C21" i="4" s="1"/>
  <c r="G55" i="4"/>
  <c r="G58" i="4" s="1"/>
  <c r="G63" i="4" s="1"/>
  <c r="W55" i="4"/>
  <c r="W58" i="4" s="1"/>
  <c r="W63" i="4" s="1"/>
  <c r="B47" i="4"/>
  <c r="C47" i="4" s="1"/>
  <c r="AI55" i="4"/>
  <c r="AI58" i="4" s="1"/>
  <c r="AI63" i="4" s="1"/>
  <c r="B54" i="4"/>
  <c r="C54" i="4" s="1"/>
  <c r="J63" i="4"/>
  <c r="Z63" i="4"/>
  <c r="R51" i="4"/>
  <c r="R43" i="4"/>
  <c r="R35" i="4"/>
  <c r="R48" i="4"/>
  <c r="R40" i="4"/>
  <c r="R32" i="4"/>
  <c r="R24" i="4"/>
  <c r="R53" i="4"/>
  <c r="R45" i="4"/>
  <c r="R37" i="4"/>
  <c r="R29" i="4"/>
  <c r="R60" i="4"/>
  <c r="R33" i="4"/>
  <c r="R20" i="4"/>
  <c r="R12" i="4"/>
  <c r="R31" i="4"/>
  <c r="R26" i="4"/>
  <c r="R19" i="4"/>
  <c r="R11" i="4"/>
  <c r="R50" i="4"/>
  <c r="R47" i="4"/>
  <c r="R44" i="4"/>
  <c r="R41" i="4"/>
  <c r="R38" i="4"/>
  <c r="R18" i="4"/>
  <c r="R10" i="4"/>
  <c r="R17" i="4"/>
  <c r="R34" i="4"/>
  <c r="R27" i="4"/>
  <c r="R16" i="4"/>
  <c r="R52" i="4"/>
  <c r="R49" i="4"/>
  <c r="R46" i="4"/>
  <c r="R23" i="4"/>
  <c r="R15" i="4"/>
  <c r="R30" i="4"/>
  <c r="R25" i="4"/>
  <c r="R22" i="4"/>
  <c r="R14" i="4"/>
  <c r="R42" i="4"/>
  <c r="R39" i="4"/>
  <c r="R36" i="4"/>
  <c r="R28" i="4"/>
  <c r="R21" i="4"/>
  <c r="R13" i="4"/>
  <c r="AH51" i="4"/>
  <c r="AH43" i="4"/>
  <c r="AH35" i="4"/>
  <c r="AH48" i="4"/>
  <c r="AH40" i="4"/>
  <c r="AH32" i="4"/>
  <c r="AH24" i="4"/>
  <c r="AH53" i="4"/>
  <c r="AH45" i="4"/>
  <c r="AH37" i="4"/>
  <c r="AH29" i="4"/>
  <c r="AH52" i="4"/>
  <c r="AH49" i="4"/>
  <c r="AH46" i="4"/>
  <c r="AH30" i="4"/>
  <c r="AH25" i="4"/>
  <c r="AH20" i="4"/>
  <c r="AH12" i="4"/>
  <c r="AH28" i="4"/>
  <c r="AH19" i="4"/>
  <c r="AH11" i="4"/>
  <c r="AH42" i="4"/>
  <c r="AH39" i="4"/>
  <c r="AH36" i="4"/>
  <c r="AH33" i="4"/>
  <c r="AH18" i="4"/>
  <c r="AH10" i="4"/>
  <c r="AH60" i="4"/>
  <c r="AH31" i="4"/>
  <c r="AH26" i="4"/>
  <c r="AH17" i="4"/>
  <c r="AH9" i="4"/>
  <c r="AH16" i="4"/>
  <c r="AH50" i="4"/>
  <c r="AH47" i="4"/>
  <c r="AH44" i="4"/>
  <c r="AH41" i="4"/>
  <c r="AH38" i="4"/>
  <c r="AH23" i="4"/>
  <c r="AH15" i="4"/>
  <c r="AH27" i="4"/>
  <c r="AH22" i="4"/>
  <c r="AH14" i="4"/>
  <c r="AH34" i="4"/>
  <c r="AH21" i="4"/>
  <c r="AH13" i="4"/>
  <c r="Z54" i="4"/>
  <c r="F4" i="4"/>
  <c r="V4" i="4"/>
  <c r="T5" i="4"/>
  <c r="AJ5" i="4"/>
  <c r="R6" i="4"/>
  <c r="AH6" i="4"/>
  <c r="P7" i="4"/>
  <c r="AF7" i="4"/>
  <c r="N8" i="4"/>
  <c r="AD8" i="4"/>
  <c r="L9" i="4"/>
  <c r="AF9" i="4"/>
  <c r="AB10" i="4"/>
  <c r="Z11" i="4"/>
  <c r="J47" i="4"/>
  <c r="J39" i="4"/>
  <c r="J52" i="4"/>
  <c r="J44" i="4"/>
  <c r="J36" i="4"/>
  <c r="J28" i="4"/>
  <c r="J49" i="4"/>
  <c r="J41" i="4"/>
  <c r="J33" i="4"/>
  <c r="J24" i="4"/>
  <c r="J16" i="4"/>
  <c r="J30" i="4"/>
  <c r="J25" i="4"/>
  <c r="J23" i="4"/>
  <c r="J15" i="4"/>
  <c r="J60" i="4"/>
  <c r="J51" i="4"/>
  <c r="J48" i="4"/>
  <c r="J45" i="4"/>
  <c r="J42" i="4"/>
  <c r="J22" i="4"/>
  <c r="J14" i="4"/>
  <c r="J21" i="4"/>
  <c r="J13" i="4"/>
  <c r="J38" i="4"/>
  <c r="J35" i="4"/>
  <c r="J31" i="4"/>
  <c r="J26" i="4"/>
  <c r="J20" i="4"/>
  <c r="J53" i="4"/>
  <c r="J50" i="4"/>
  <c r="J19" i="4"/>
  <c r="J29" i="4"/>
  <c r="J18" i="4"/>
  <c r="J46" i="4"/>
  <c r="J43" i="4"/>
  <c r="J40" i="4"/>
  <c r="J37" i="4"/>
  <c r="J34" i="4"/>
  <c r="J32" i="4"/>
  <c r="J27" i="4"/>
  <c r="J17" i="4"/>
  <c r="J61" i="4"/>
  <c r="Z61" i="4"/>
  <c r="H48" i="4"/>
  <c r="H40" i="4"/>
  <c r="H53" i="4"/>
  <c r="H45" i="4"/>
  <c r="H37" i="4"/>
  <c r="H29" i="4"/>
  <c r="H50" i="4"/>
  <c r="H42" i="4"/>
  <c r="H34" i="4"/>
  <c r="H26" i="4"/>
  <c r="H52" i="4"/>
  <c r="H49" i="4"/>
  <c r="H46" i="4"/>
  <c r="H43" i="4"/>
  <c r="H32" i="4"/>
  <c r="H27" i="4"/>
  <c r="H17" i="4"/>
  <c r="H24" i="4"/>
  <c r="H16" i="4"/>
  <c r="H39" i="4"/>
  <c r="H36" i="4"/>
  <c r="H30" i="4"/>
  <c r="H25" i="4"/>
  <c r="H23" i="4"/>
  <c r="H15" i="4"/>
  <c r="H60" i="4"/>
  <c r="H51" i="4"/>
  <c r="H33" i="4"/>
  <c r="H28" i="4"/>
  <c r="H22" i="4"/>
  <c r="H14" i="4"/>
  <c r="H21" i="4"/>
  <c r="H47" i="4"/>
  <c r="H44" i="4"/>
  <c r="H41" i="4"/>
  <c r="H38" i="4"/>
  <c r="H35" i="4"/>
  <c r="H31" i="4"/>
  <c r="H20" i="4"/>
  <c r="H19" i="4"/>
  <c r="H18" i="4"/>
  <c r="X48" i="4"/>
  <c r="X40" i="4"/>
  <c r="X53" i="4"/>
  <c r="X45" i="4"/>
  <c r="X37" i="4"/>
  <c r="X29" i="4"/>
  <c r="X50" i="4"/>
  <c r="X42" i="4"/>
  <c r="X34" i="4"/>
  <c r="X26" i="4"/>
  <c r="X47" i="4"/>
  <c r="X44" i="4"/>
  <c r="X41" i="4"/>
  <c r="X38" i="4"/>
  <c r="X35" i="4"/>
  <c r="X17" i="4"/>
  <c r="X9" i="4"/>
  <c r="X16" i="4"/>
  <c r="X32" i="4"/>
  <c r="X27" i="4"/>
  <c r="X24" i="4"/>
  <c r="X23" i="4"/>
  <c r="X15" i="4"/>
  <c r="X52" i="4"/>
  <c r="X49" i="4"/>
  <c r="X46" i="4"/>
  <c r="X43" i="4"/>
  <c r="X25" i="4"/>
  <c r="X22" i="4"/>
  <c r="X14" i="4"/>
  <c r="X30" i="4"/>
  <c r="X21" i="4"/>
  <c r="X13" i="4"/>
  <c r="X39" i="4"/>
  <c r="X36" i="4"/>
  <c r="X33" i="4"/>
  <c r="X28" i="4"/>
  <c r="X20" i="4"/>
  <c r="X12" i="4"/>
  <c r="X60" i="4"/>
  <c r="X51" i="4"/>
  <c r="X19" i="4"/>
  <c r="X31" i="4"/>
  <c r="X18" i="4"/>
  <c r="L54" i="4"/>
  <c r="AB54" i="4"/>
  <c r="J55" i="4"/>
  <c r="Z55" i="4"/>
  <c r="H4" i="4"/>
  <c r="X4" i="4"/>
  <c r="F5" i="4"/>
  <c r="V5" i="4"/>
  <c r="T6" i="4"/>
  <c r="AJ6" i="4"/>
  <c r="R7" i="4"/>
  <c r="AH7" i="4"/>
  <c r="P8" i="4"/>
  <c r="AF8" i="4"/>
  <c r="AB11" i="4"/>
  <c r="S55" i="4"/>
  <c r="S58" i="4" s="1"/>
  <c r="S63" i="4" s="1"/>
  <c r="B39" i="4"/>
  <c r="C39" i="4" s="1"/>
  <c r="B24" i="4"/>
  <c r="C24" i="4" s="1"/>
  <c r="I55" i="4"/>
  <c r="I58" i="4" s="1"/>
  <c r="I63" i="4" s="1"/>
  <c r="M55" i="4"/>
  <c r="M58" i="4" s="1"/>
  <c r="M63" i="4" s="1"/>
  <c r="B30" i="4"/>
  <c r="C30" i="4" s="1"/>
  <c r="B52" i="4"/>
  <c r="C52" i="4" s="1"/>
  <c r="AE55" i="4"/>
  <c r="AE58" i="4" s="1"/>
  <c r="AE63" i="4" s="1"/>
  <c r="J58" i="4"/>
  <c r="Z58" i="4"/>
  <c r="N53" i="4"/>
  <c r="N45" i="4"/>
  <c r="N37" i="4"/>
  <c r="N50" i="4"/>
  <c r="N42" i="4"/>
  <c r="N34" i="4"/>
  <c r="N26" i="4"/>
  <c r="N47" i="4"/>
  <c r="N39" i="4"/>
  <c r="N31" i="4"/>
  <c r="N36" i="4"/>
  <c r="N22" i="4"/>
  <c r="N14" i="4"/>
  <c r="N60" i="4"/>
  <c r="N51" i="4"/>
  <c r="N48" i="4"/>
  <c r="N33" i="4"/>
  <c r="N28" i="4"/>
  <c r="N21" i="4"/>
  <c r="N13" i="4"/>
  <c r="N20" i="4"/>
  <c r="N12" i="4"/>
  <c r="N44" i="4"/>
  <c r="N41" i="4"/>
  <c r="N38" i="4"/>
  <c r="N35" i="4"/>
  <c r="N19" i="4"/>
  <c r="N11" i="4"/>
  <c r="N29" i="4"/>
  <c r="N18" i="4"/>
  <c r="N17" i="4"/>
  <c r="N52" i="4"/>
  <c r="N49" i="4"/>
  <c r="N46" i="4"/>
  <c r="N43" i="4"/>
  <c r="N40" i="4"/>
  <c r="N32" i="4"/>
  <c r="N27" i="4"/>
  <c r="N24" i="4"/>
  <c r="N16" i="4"/>
  <c r="N30" i="4"/>
  <c r="N25" i="4"/>
  <c r="N23" i="4"/>
  <c r="N15" i="4"/>
  <c r="AD53" i="4"/>
  <c r="AD45" i="4"/>
  <c r="AD37" i="4"/>
  <c r="AD50" i="4"/>
  <c r="AD42" i="4"/>
  <c r="AD34" i="4"/>
  <c r="AD26" i="4"/>
  <c r="AD47" i="4"/>
  <c r="AD39" i="4"/>
  <c r="AD31" i="4"/>
  <c r="AD32" i="4"/>
  <c r="AD27" i="4"/>
  <c r="AD22" i="4"/>
  <c r="AD14" i="4"/>
  <c r="AD52" i="4"/>
  <c r="AD49" i="4"/>
  <c r="AD46" i="4"/>
  <c r="AD43" i="4"/>
  <c r="AD40" i="4"/>
  <c r="AD30" i="4"/>
  <c r="AD25" i="4"/>
  <c r="AD21" i="4"/>
  <c r="AD13" i="4"/>
  <c r="AD20" i="4"/>
  <c r="AD12" i="4"/>
  <c r="AD36" i="4"/>
  <c r="AD33" i="4"/>
  <c r="AD28" i="4"/>
  <c r="AD19" i="4"/>
  <c r="AD11" i="4"/>
  <c r="AD60" i="4"/>
  <c r="AD51" i="4"/>
  <c r="AD48" i="4"/>
  <c r="AD18" i="4"/>
  <c r="AD17" i="4"/>
  <c r="AD44" i="4"/>
  <c r="AD41" i="4"/>
  <c r="AD38" i="4"/>
  <c r="AD35" i="4"/>
  <c r="AD29" i="4"/>
  <c r="AD16" i="4"/>
  <c r="AD24" i="4"/>
  <c r="AD23" i="4"/>
  <c r="AD15" i="4"/>
  <c r="N54" i="4"/>
  <c r="AD54" i="4"/>
  <c r="L55" i="4"/>
  <c r="AB55" i="4"/>
  <c r="J4" i="4"/>
  <c r="Z4" i="4"/>
  <c r="H5" i="4"/>
  <c r="X5" i="4"/>
  <c r="F6" i="4"/>
  <c r="V6" i="4"/>
  <c r="R8" i="4"/>
  <c r="AH8" i="4"/>
  <c r="P9" i="4"/>
  <c r="H10" i="4"/>
  <c r="F11" i="4"/>
  <c r="F12" i="4"/>
  <c r="K55" i="4"/>
  <c r="K58" i="4" s="1"/>
  <c r="K63" i="4" s="1"/>
  <c r="B29" i="4"/>
  <c r="C29" i="4" s="1"/>
  <c r="J57" i="4"/>
  <c r="Z57" i="4"/>
  <c r="T50" i="4"/>
  <c r="T42" i="4"/>
  <c r="T34" i="4"/>
  <c r="T47" i="4"/>
  <c r="T39" i="4"/>
  <c r="T31" i="4"/>
  <c r="T52" i="4"/>
  <c r="T44" i="4"/>
  <c r="T36" i="4"/>
  <c r="T28" i="4"/>
  <c r="T26" i="4"/>
  <c r="T19" i="4"/>
  <c r="T11" i="4"/>
  <c r="T41" i="4"/>
  <c r="T38" i="4"/>
  <c r="T35" i="4"/>
  <c r="T18" i="4"/>
  <c r="T10" i="4"/>
  <c r="T53" i="4"/>
  <c r="T29" i="4"/>
  <c r="T17" i="4"/>
  <c r="T9" i="4"/>
  <c r="T27" i="4"/>
  <c r="T16" i="4"/>
  <c r="T49" i="4"/>
  <c r="T46" i="4"/>
  <c r="T43" i="4"/>
  <c r="T40" i="4"/>
  <c r="T37" i="4"/>
  <c r="T32" i="4"/>
  <c r="T24" i="4"/>
  <c r="T23" i="4"/>
  <c r="T15" i="4"/>
  <c r="T30" i="4"/>
  <c r="T25" i="4"/>
  <c r="T22" i="4"/>
  <c r="T14" i="4"/>
  <c r="T21" i="4"/>
  <c r="T13" i="4"/>
  <c r="T60" i="4"/>
  <c r="T51" i="4"/>
  <c r="T48" i="4"/>
  <c r="T45" i="4"/>
  <c r="T33" i="4"/>
  <c r="T20" i="4"/>
  <c r="T12" i="4"/>
  <c r="AJ50" i="4"/>
  <c r="AJ42" i="4"/>
  <c r="AJ34" i="4"/>
  <c r="AJ47" i="4"/>
  <c r="AJ39" i="4"/>
  <c r="AJ31" i="4"/>
  <c r="AJ52" i="4"/>
  <c r="AJ44" i="4"/>
  <c r="AJ36" i="4"/>
  <c r="AJ28" i="4"/>
  <c r="AJ19" i="4"/>
  <c r="AJ11" i="4"/>
  <c r="AJ33" i="4"/>
  <c r="AJ18" i="4"/>
  <c r="AJ10" i="4"/>
  <c r="AJ60" i="4"/>
  <c r="AJ51" i="4"/>
  <c r="AJ48" i="4"/>
  <c r="AJ45" i="4"/>
  <c r="AJ26" i="4"/>
  <c r="AJ17" i="4"/>
  <c r="AJ9" i="4"/>
  <c r="AJ16" i="4"/>
  <c r="AJ41" i="4"/>
  <c r="AJ38" i="4"/>
  <c r="AJ35" i="4"/>
  <c r="AJ29" i="4"/>
  <c r="AJ23" i="4"/>
  <c r="AJ15" i="4"/>
  <c r="AJ53" i="4"/>
  <c r="AJ27" i="4"/>
  <c r="AJ24" i="4"/>
  <c r="AJ22" i="4"/>
  <c r="AJ14" i="4"/>
  <c r="AJ32" i="4"/>
  <c r="AJ21" i="4"/>
  <c r="AJ13" i="4"/>
  <c r="AJ49" i="4"/>
  <c r="AJ46" i="4"/>
  <c r="AJ43" i="4"/>
  <c r="AJ40" i="4"/>
  <c r="AJ37" i="4"/>
  <c r="AJ30" i="4"/>
  <c r="AJ25" i="4"/>
  <c r="AJ20" i="4"/>
  <c r="AJ12" i="4"/>
  <c r="P54" i="4"/>
  <c r="AF54" i="4"/>
  <c r="N55" i="4"/>
  <c r="AD55" i="4"/>
  <c r="L4" i="4"/>
  <c r="AB4" i="4"/>
  <c r="J5" i="4"/>
  <c r="Z5" i="4"/>
  <c r="H6" i="4"/>
  <c r="X6" i="4"/>
  <c r="F7" i="4"/>
  <c r="V7" i="4"/>
  <c r="T8" i="4"/>
  <c r="AJ8" i="4"/>
  <c r="R9" i="4"/>
  <c r="J10" i="4"/>
  <c r="H11" i="4"/>
  <c r="H12" i="4"/>
  <c r="AJ57" i="4"/>
  <c r="AJ63" i="4"/>
  <c r="AJ58" i="4"/>
  <c r="C57" i="4"/>
  <c r="E58" i="4" l="1"/>
  <c r="B55" i="4"/>
  <c r="C55" i="4" s="1"/>
  <c r="B58" i="4" l="1"/>
  <c r="C58" i="4" s="1"/>
  <c r="E63" i="4"/>
  <c r="B63" i="4" s="1"/>
  <c r="C63" i="4" s="1"/>
</calcChain>
</file>

<file path=xl/sharedStrings.xml><?xml version="1.0" encoding="utf-8"?>
<sst xmlns="http://schemas.openxmlformats.org/spreadsheetml/2006/main" count="468" uniqueCount="214">
  <si>
    <t>Current Estimate Catalog Name</t>
  </si>
  <si>
    <t>Current Estimate ID</t>
  </si>
  <si>
    <t>Current Estimate Name</t>
  </si>
  <si>
    <t>Current Estimate User</t>
  </si>
  <si>
    <t>Current SQL Instance Name</t>
  </si>
  <si>
    <t>Current Estimate Branch</t>
  </si>
  <si>
    <t>ID</t>
  </si>
  <si>
    <t>Name</t>
  </si>
  <si>
    <t>Branch</t>
  </si>
  <si>
    <t>Other Open Estimates by User</t>
  </si>
  <si>
    <t>Total Project</t>
  </si>
  <si>
    <t>Description</t>
  </si>
  <si>
    <t>Amount</t>
  </si>
  <si>
    <t>Unit Cost</t>
  </si>
  <si>
    <t>Grand Total</t>
  </si>
  <si>
    <t>Row</t>
  </si>
  <si>
    <t>No Categories Selected</t>
  </si>
  <si>
    <t>Invalid Range Selected</t>
  </si>
  <si>
    <t>The following addon(s) cannot be allocated and/or distributed for the reason(s) indicated and
therefore the crosstab analysis cannot be generated.  Please return to the estimate, adjust
the addons as necessary to remedy the exception(s) listed below and run the export again.</t>
  </si>
  <si>
    <t>Status</t>
  </si>
  <si>
    <t>Verify that the first five (5) rows in the totals page are category subtotals</t>
  </si>
  <si>
    <t>Verify that all totals page addons have valid distribution criteria</t>
  </si>
  <si>
    <t>Verify that recalculated addon amounts match stored application values</t>
  </si>
  <si>
    <t>Verify the presence of at least two (2) different row sort values</t>
  </si>
  <si>
    <t>Verify the presence of at least two (2) different column sort values</t>
  </si>
  <si>
    <t>Validation Check</t>
  </si>
  <si>
    <t>Verify that all column sort ID codes do not exceed 31 characters</t>
  </si>
  <si>
    <t>DESKTOP-BAV06SS\SAGE_ESTIMATING</t>
  </si>
  <si>
    <t>Estimates_ExportTesting</t>
  </si>
  <si>
    <t>Sample Estimate - Warehouse Project</t>
  </si>
  <si>
    <t>DESKTOP-BAV06SS\MICROSOFT</t>
  </si>
  <si>
    <t>None</t>
  </si>
  <si>
    <t>Position</t>
  </si>
  <si>
    <t>Current Dollar Amounts</t>
  </si>
  <si>
    <t>Calculated within Export Routine</t>
  </si>
  <si>
    <t>Stored in Sage Estimating</t>
  </si>
  <si>
    <t>Current Difference</t>
  </si>
  <si>
    <t>%</t>
  </si>
  <si>
    <t>Labor</t>
  </si>
  <si>
    <t>Material</t>
  </si>
  <si>
    <t>Subcontract</t>
  </si>
  <si>
    <t>Equipment</t>
  </si>
  <si>
    <t>Other</t>
  </si>
  <si>
    <t>Trade Cost Subtotal</t>
  </si>
  <si>
    <t>General Conditions</t>
  </si>
  <si>
    <t>Construction Cost Subtotal</t>
  </si>
  <si>
    <t>Fee</t>
  </si>
  <si>
    <t>Insurance</t>
  </si>
  <si>
    <t>Passed</t>
  </si>
  <si>
    <t>Quantity</t>
  </si>
  <si>
    <t>Unit</t>
  </si>
  <si>
    <t>Cost/Unit</t>
  </si>
  <si>
    <t>Structural Concrete</t>
  </si>
  <si>
    <t>031113.15 - Column Formwork</t>
  </si>
  <si>
    <t>Column forms; square, job built; 36" x 36"; 4 uses</t>
  </si>
  <si>
    <t>sf</t>
  </si>
  <si>
    <t>031113.35 - Footing Formwork</t>
  </si>
  <si>
    <t>Footing forms, job built; continuous wall; 4 uses</t>
  </si>
  <si>
    <t>Footing forms, job built; column footing, spread; 4 uses</t>
  </si>
  <si>
    <t>031113.55 - Slab/Mat Formwork</t>
  </si>
  <si>
    <t>Slab forms, job built; edge; 6" high; 4 uses</t>
  </si>
  <si>
    <t>lf</t>
  </si>
  <si>
    <t>Slab forms, job built; edge; 12" high; 4 uses</t>
  </si>
  <si>
    <t>031113.65 - Wall Formwork</t>
  </si>
  <si>
    <t>Wall forms, job built; exterior; up to 8' high; 4 uses</t>
  </si>
  <si>
    <t>031113.90 - Miscellaneous Formwork</t>
  </si>
  <si>
    <t>Keyway form (5 uses); 2" x 4"</t>
  </si>
  <si>
    <t>Chamfer strip; wood; 3/4" wide</t>
  </si>
  <si>
    <t>031516.00 - Concrete Construction Joints</t>
  </si>
  <si>
    <t>Expansion joint, premolded, in slabs; polyethylene foam; 1/2" x 6"</t>
  </si>
  <si>
    <t>031550.00 - Miscellaneous Concrete Accessories</t>
  </si>
  <si>
    <t>Vapor barrier; 6 mil polyethylene</t>
  </si>
  <si>
    <t>Gravel porous fill, under floor slab, 3/4" stone</t>
  </si>
  <si>
    <t>cy</t>
  </si>
  <si>
    <t>032111.00 - Plain Steel Reinforcement Bars</t>
  </si>
  <si>
    <t>Wall rebar; concrete; #3 - #4</t>
  </si>
  <si>
    <t>ton</t>
  </si>
  <si>
    <t>Column rebar; #3 - #4</t>
  </si>
  <si>
    <t>Column rebar; #5 - #6</t>
  </si>
  <si>
    <t>Footing rebar; grade 60; #3 - #4</t>
  </si>
  <si>
    <t>Footing rebar; grade 60; #5 - #6</t>
  </si>
  <si>
    <t>Slab rebar; #3 - #4</t>
  </si>
  <si>
    <t>032211.00 - Plain Steel Welded Wire Fabric Reinforcing</t>
  </si>
  <si>
    <t>Slab wire mesh; standard; 6" x 6"; W1.4 x W1.4</t>
  </si>
  <si>
    <t>033100.15 - Column Concrete</t>
  </si>
  <si>
    <t>Column concrete; 2500 or 3000 psi; by pump</t>
  </si>
  <si>
    <t>033100.20 - Elevated Slab Concrete</t>
  </si>
  <si>
    <t>Elevated slab concrete; 2500 or 3000 psi; by pump</t>
  </si>
  <si>
    <t>033100.35 - Footing Concrete</t>
  </si>
  <si>
    <t>Continuous footing concrete; 2500 or 3000 psi; by chute</t>
  </si>
  <si>
    <t>Spread footing concrete; 2500 or 3000 psi; under 5 cy; by chute</t>
  </si>
  <si>
    <t>033100.55 - Slab/Mat Concrete</t>
  </si>
  <si>
    <t>Slab on grade concrete; 3500 or 4000 psi; by chute</t>
  </si>
  <si>
    <t>033100.65 - Wall Concrete</t>
  </si>
  <si>
    <t>Wall concrete; 2500 or 3000 psi; to 4'; by chute</t>
  </si>
  <si>
    <t>033529.00 - Tooled Concrete Finishing</t>
  </si>
  <si>
    <t>Floor finish; screed</t>
  </si>
  <si>
    <t>Wall finish; break ties and patch holes</t>
  </si>
  <si>
    <t>033923.00 - Membrane Concrete Curing</t>
  </si>
  <si>
    <t>Concrete curing; sprayed membrane; slabs</t>
  </si>
  <si>
    <t>036213.00 - Non-Metallic Non-Shrink Grouting</t>
  </si>
  <si>
    <t>Grouting for bases; non-shrink; non-metallic; 2" deep</t>
  </si>
  <si>
    <t>072113.00 - Board Insulation</t>
  </si>
  <si>
    <t>Board insulation; polystyrene; wall; 2" thick, R8.33</t>
  </si>
  <si>
    <t>Structural Steel</t>
  </si>
  <si>
    <t>051223.00 - Structural Steel for Buildings</t>
  </si>
  <si>
    <t>Structural steel; beams and girders, A-36; bolted</t>
  </si>
  <si>
    <t>Structural steel; tube; greater than 6" wide rectangular; heavy sections</t>
  </si>
  <si>
    <t>052119.00 - Open Web Steel Joist Framing</t>
  </si>
  <si>
    <t>Metal joist; K series</t>
  </si>
  <si>
    <t>053113.00 - Steel Floor Decking</t>
  </si>
  <si>
    <t>Metal deck; open type, galvanized; 1 1/2" deep; 20 ga</t>
  </si>
  <si>
    <t>Miscellaneous Metals</t>
  </si>
  <si>
    <t>055113.00 - Metal Pan Stairs</t>
  </si>
  <si>
    <t>Metal stair; pan type with cement fill, steel; per riser; tread; 4' wide</t>
  </si>
  <si>
    <t>each</t>
  </si>
  <si>
    <t>Metal stair; pan type with cement fill, steel; per riser; landing</t>
  </si>
  <si>
    <t>055213.00 - Pipe &amp; Tube Railings</t>
  </si>
  <si>
    <t>Railing, pipe; 1 1/2" dia, welded steel; 3-rail; galvanized</t>
  </si>
  <si>
    <t>Railing, pipe; 1 1/2" dia, welded steel; wall mounted, single rail; galvanized</t>
  </si>
  <si>
    <t>Fire &amp; Smoke Protection</t>
  </si>
  <si>
    <t>078116.00 - Cementitious Fireproofing</t>
  </si>
  <si>
    <t>Fireproofing; sprayed on; 1" thick; on beams</t>
  </si>
  <si>
    <t>Fireproofing; sprayed on; 1" thick; on columns</t>
  </si>
  <si>
    <t>Fireproofing; sprayed on; 1" thick; on decks; fluted surface</t>
  </si>
  <si>
    <t>Doors, Frames &amp; Hardware</t>
  </si>
  <si>
    <t>081213.00 - Hollow Metal Frames</t>
  </si>
  <si>
    <t>Hollow metal frame, stock; 16 ga; 6 3/4" x 1 3/4"; 3'-0" x 7'-0"</t>
  </si>
  <si>
    <t>Hollow metal frame, stock; 16 ga; 6 3/4" x 1 3/4"; 6'-0" x 7'-0"</t>
  </si>
  <si>
    <t>Hollow metal frame, stock; 16 ga; 4 3/4" x 1 3/4"; sidelight, complete; 1'-0" x 7'-2"</t>
  </si>
  <si>
    <t>Hollow metal frame, stock; 16 ga; 5 3/4" x 1 3/4"; 3'-0" x 7'-0"</t>
  </si>
  <si>
    <t>Hollow metal frame, stock; 16 ga; 5 3/4" x 1 3/4"; 6'-0" x 7'-0"</t>
  </si>
  <si>
    <t>081313.00 - Hollow Metal Doors</t>
  </si>
  <si>
    <t>Flush hollow metal door; heavy duty, unrated; 18 ga; 1 3/4" thick; 3'-0" x 7'-0"</t>
  </si>
  <si>
    <t>081416.00 - Flush Wood Doors</t>
  </si>
  <si>
    <t>Wood door; solid core; 1 3/4" thick; birch faced; 3'-0" x 7'-0"</t>
  </si>
  <si>
    <t>085123.00 - Steel Windows</t>
  </si>
  <si>
    <t>Steel window, primed; industrial; fixed sash</t>
  </si>
  <si>
    <t>087100.00 - Door Hardware</t>
  </si>
  <si>
    <t>Hinges; 4" x 4" butts, steel, standard</t>
  </si>
  <si>
    <t>pair</t>
  </si>
  <si>
    <t>Latchset, heavy duty; cylindrical</t>
  </si>
  <si>
    <t>Latchset, heavy duty; mortise</t>
  </si>
  <si>
    <t>Lockset, heavy duty; cylindrical</t>
  </si>
  <si>
    <t>Mortise locks and latchsets, chrome; entry lockset</t>
  </si>
  <si>
    <t>Door closer; surface mounted, traditional type, parallel arm; heavy duty</t>
  </si>
  <si>
    <t>Specialty Doors &amp; Frames</t>
  </si>
  <si>
    <t>083326.00 - Overhead Coiling Grilles</t>
  </si>
  <si>
    <t>Top coiling grille, manually operated, steel or aluminum; opening; 6' high x 16' wide</t>
  </si>
  <si>
    <t>083613.00 - Sectional Doors</t>
  </si>
  <si>
    <t>Sectional metal overhead door, complete; commercial grade; 12' x 12'</t>
  </si>
  <si>
    <t>Drywall, Carpentry &amp; Acoustical</t>
  </si>
  <si>
    <t>061100.10 - Blocking</t>
  </si>
  <si>
    <t>Blocking; steel construction; walls; 2" x 6"</t>
  </si>
  <si>
    <t>072116.00 - Blanket Insulation</t>
  </si>
  <si>
    <t>Batt insulation; wall, fiberglass; unfaced; 4" thick, R11</t>
  </si>
  <si>
    <t>092213.00 - Metal Furring</t>
  </si>
  <si>
    <t>Metal framing; furring; on walls; 7/8" channel; 16" o.c.</t>
  </si>
  <si>
    <t>092216.00 - Non-Structural Metal Framing</t>
  </si>
  <si>
    <t>Metal framing; studs, non-load bearing, galvanized; 3 5/8"; 20 ga; 16" o.c.</t>
  </si>
  <si>
    <t>092900.00 - Gypsum Board</t>
  </si>
  <si>
    <t>Drywall; plasterboard; 5/8"; nailed or screwed to walls</t>
  </si>
  <si>
    <t>Drywall; add for fire resistant</t>
  </si>
  <si>
    <t>Drywall; add for water resistant</t>
  </si>
  <si>
    <t>Drywall; add for taping and finishing joints; average</t>
  </si>
  <si>
    <t>095113.00 - Acoustical Panel Ceilings</t>
  </si>
  <si>
    <t>Acoustical panels; mineral fiber; 3/4" thick; 2' x 2'</t>
  </si>
  <si>
    <t>095323.00 - Metal Acoustical Ceiling Suspension Assemblies</t>
  </si>
  <si>
    <t>Ceiling suspension system; T-bar; 2' x 2'</t>
  </si>
  <si>
    <t>Ceramic Tile</t>
  </si>
  <si>
    <t>092423.00 - Cement Stucco</t>
  </si>
  <si>
    <t>Scratch coat; for ceramic tile</t>
  </si>
  <si>
    <t>sy</t>
  </si>
  <si>
    <t>093013.00 - Ceramic Tiling</t>
  </si>
  <si>
    <t>Tile; glazed ceramic wall; 4 1/4" x 4 1/4"; average</t>
  </si>
  <si>
    <t>Tile; glazed ceramic base; 4 1/4" high; average</t>
  </si>
  <si>
    <t>Tile; unglazed ceramic flooring; portland cement bed, cushion edge, face mounted; 2" x 2"</t>
  </si>
  <si>
    <t>Flooring</t>
  </si>
  <si>
    <t>096513.00 - Resilient Base &amp; Accessories</t>
  </si>
  <si>
    <t>Resilient wall base, vinyl; group 1; 4" high</t>
  </si>
  <si>
    <t>096519.00 - Resilient Tile Flooring</t>
  </si>
  <si>
    <t>Resilient flooring; solid vinyl tile, 1/8" thick, 12" x 12"; solid colors</t>
  </si>
  <si>
    <t>096813.00 - Tile Carpeting</t>
  </si>
  <si>
    <t>Carpet; tile; foam backed; average</t>
  </si>
  <si>
    <t>Painting &amp; Coating</t>
  </si>
  <si>
    <t>099123.00 - Interior Painting</t>
  </si>
  <si>
    <t>Paint ceilings; spray; first coat; average</t>
  </si>
  <si>
    <t>Paint ceilings; spray; second coat; average</t>
  </si>
  <si>
    <t>Paint walls; spray; first coat; average</t>
  </si>
  <si>
    <t>Paint walls; spray; second coat; average</t>
  </si>
  <si>
    <t>Toilet Partitions &amp; Accessories</t>
  </si>
  <si>
    <t>102113.13 - Metal Toilet Compartments</t>
  </si>
  <si>
    <t>Toilet partition; metal; floor mounted</t>
  </si>
  <si>
    <t>Toilet partition; wheelchair accessible; painted metal; floor mounted</t>
  </si>
  <si>
    <t>Toilet partition; urinal screen; painted metal; floor mounted</t>
  </si>
  <si>
    <t>102813.00 - Toilet Accessories</t>
  </si>
  <si>
    <t>Grab bar, wall mounted; 1 1/2" dia; stainless steel; 36" long</t>
  </si>
  <si>
    <t>Grab bar, wall mounted; 1 1/2" dia; stainless steel; 42" long</t>
  </si>
  <si>
    <t>Fabricated Engineered Structures</t>
  </si>
  <si>
    <t>133419.00 - Metal Building Systems</t>
  </si>
  <si>
    <t>Pre-engineered metal building; 100' x 150'; 20' eave height</t>
  </si>
  <si>
    <t>Fire Suppression</t>
  </si>
  <si>
    <t>210000.01 - Fire Suppression - Subcontractors</t>
  </si>
  <si>
    <t>Fire Suppression Quote</t>
  </si>
  <si>
    <t>gsf</t>
  </si>
  <si>
    <t>Plumbing</t>
  </si>
  <si>
    <t>220000.01 - Plumbing - Subcontractors</t>
  </si>
  <si>
    <t>Plumbing Quote</t>
  </si>
  <si>
    <t>HVAC</t>
  </si>
  <si>
    <t>230000.01 - HVAC - Subcontractors</t>
  </si>
  <si>
    <t>HVAC Quote</t>
  </si>
  <si>
    <t>Electrical</t>
  </si>
  <si>
    <t>260000.01 - Electrical - Subcontractors</t>
  </si>
  <si>
    <t>Electrical Power &amp; Lighting Quote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</si>
</sst>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0000_)%;_(* \(#,##0.00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9"/>
      <color theme="1"/>
      <name val="Calibri"/>
      <family val="2"/>
      <scheme val="minor"/>
    </font>
    <font>
      <b/>
      <sz val="9"/>
      <color theme="1"/>
      <name val="Calibri"/>
      <family val="2"/>
      <scheme val="minor"/>
    </font>
    <font>
      <b/>
      <sz val="11"/>
      <color rgb="FF33CC33"/>
      <name val="Calibri"/>
      <family val="2"/>
      <scheme val="minor"/>
    </font>
    <font>
      <b/>
      <sz val="12"/>
      <color rgb="FF000000"/>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E1E1E1"/>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dotted">
        <color rgb="FFE1E1E1"/>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95">
    <xf numFmtId="0" fontId="0" fillId="0" borderId="0" xfId="0"/>
    <xf numFmtId="0" fontId="2" fillId="0" borderId="0" xfId="0" applyFont="1" applyAlignment="1">
      <alignment horizontal="left" indent="1"/>
    </xf>
    <xf numFmtId="0" fontId="0" fillId="2" borderId="1" xfId="0" applyFill="1" applyBorder="1" applyAlignment="1">
      <alignment horizontal="left" indent="1"/>
    </xf>
    <xf numFmtId="0" fontId="0" fillId="3" borderId="1" xfId="0" applyFill="1" applyBorder="1" applyAlignment="1">
      <alignment horizontal="left" indent="1"/>
    </xf>
    <xf numFmtId="0" fontId="0" fillId="0" borderId="0" xfId="0" applyAlignment="1">
      <alignment horizontal="left" indent="1"/>
    </xf>
    <xf numFmtId="1" fontId="0" fillId="0" borderId="0" xfId="0" applyNumberFormat="1" applyAlignment="1">
      <alignment horizontal="center"/>
    </xf>
    <xf numFmtId="1" fontId="0" fillId="2" borderId="1" xfId="0" applyNumberFormat="1" applyFill="1" applyBorder="1" applyAlignment="1">
      <alignment horizontal="left" indent="1"/>
    </xf>
    <xf numFmtId="0" fontId="2" fillId="0" borderId="3" xfId="0" applyFont="1" applyBorder="1" applyAlignment="1">
      <alignment horizontal="center"/>
    </xf>
    <xf numFmtId="1" fontId="2" fillId="0" borderId="3" xfId="0" applyNumberFormat="1" applyFont="1" applyBorder="1" applyAlignment="1">
      <alignment horizontal="center"/>
    </xf>
    <xf numFmtId="0" fontId="3" fillId="0" borderId="0" xfId="0" applyFont="1" applyAlignment="1">
      <alignment horizontal="left" indent="1"/>
    </xf>
    <xf numFmtId="1" fontId="3" fillId="0" borderId="0" xfId="0" applyNumberFormat="1" applyFont="1" applyAlignment="1">
      <alignment horizontal="center"/>
    </xf>
    <xf numFmtId="0" fontId="4" fillId="0" borderId="0" xfId="0" applyFont="1" applyAlignment="1">
      <alignment vertical="center"/>
    </xf>
    <xf numFmtId="43" fontId="4" fillId="0" borderId="6" xfId="1" applyNumberFormat="1" applyFont="1" applyBorder="1" applyAlignment="1">
      <alignment vertical="center"/>
    </xf>
    <xf numFmtId="164" fontId="5" fillId="0" borderId="7" xfId="1" applyNumberFormat="1" applyFont="1" applyBorder="1" applyAlignment="1">
      <alignment horizontal="center" vertical="center"/>
    </xf>
    <xf numFmtId="44" fontId="5" fillId="0" borderId="8" xfId="1" applyFont="1" applyBorder="1" applyAlignment="1">
      <alignment horizontal="center" vertical="center"/>
    </xf>
    <xf numFmtId="0" fontId="5" fillId="0" borderId="0" xfId="0" applyFont="1" applyAlignment="1">
      <alignment vertical="center"/>
    </xf>
    <xf numFmtId="164" fontId="4" fillId="0" borderId="7" xfId="1" applyNumberFormat="1" applyFont="1" applyBorder="1" applyAlignment="1">
      <alignment vertical="center"/>
    </xf>
    <xf numFmtId="44" fontId="4" fillId="0" borderId="8" xfId="1" applyFont="1" applyBorder="1" applyAlignment="1">
      <alignment vertical="center"/>
    </xf>
    <xf numFmtId="164" fontId="5" fillId="0" borderId="7" xfId="1" applyNumberFormat="1" applyFont="1" applyBorder="1" applyAlignment="1">
      <alignment vertical="center"/>
    </xf>
    <xf numFmtId="44" fontId="5" fillId="0" borderId="8" xfId="1" applyFont="1" applyBorder="1" applyAlignment="1">
      <alignment vertical="center"/>
    </xf>
    <xf numFmtId="164" fontId="4" fillId="0" borderId="0" xfId="1" applyNumberFormat="1" applyFont="1" applyAlignment="1">
      <alignment vertical="center"/>
    </xf>
    <xf numFmtId="44" fontId="4" fillId="0" borderId="0" xfId="1" applyFont="1" applyAlignment="1">
      <alignment vertical="center"/>
    </xf>
    <xf numFmtId="164" fontId="5" fillId="0" borderId="11" xfId="1" applyNumberFormat="1" applyFont="1" applyBorder="1" applyAlignment="1">
      <alignment vertical="center"/>
    </xf>
    <xf numFmtId="44" fontId="5" fillId="0" borderId="12" xfId="1" applyFont="1" applyBorder="1" applyAlignment="1">
      <alignment vertical="center"/>
    </xf>
    <xf numFmtId="0" fontId="4" fillId="0" borderId="2" xfId="0" applyFont="1" applyBorder="1" applyAlignment="1">
      <alignment horizontal="left" vertical="center" indent="1"/>
    </xf>
    <xf numFmtId="0" fontId="0" fillId="0" borderId="0" xfId="0" applyAlignment="1">
      <alignment horizontal="center" vertical="center"/>
    </xf>
    <xf numFmtId="0" fontId="0" fillId="0" borderId="0" xfId="0" applyAlignment="1">
      <alignment vertical="center"/>
    </xf>
    <xf numFmtId="165" fontId="0" fillId="4" borderId="0" xfId="2" applyNumberFormat="1" applyFont="1" applyFill="1" applyAlignment="1">
      <alignment horizontal="center" vertical="center"/>
    </xf>
    <xf numFmtId="0" fontId="0" fillId="4" borderId="0" xfId="0" applyFill="1" applyAlignment="1">
      <alignment horizontal="center" vertical="center"/>
    </xf>
    <xf numFmtId="44" fontId="0" fillId="4" borderId="0" xfId="1" applyFont="1" applyFill="1" applyAlignment="1">
      <alignment horizontal="center" vertical="center"/>
    </xf>
    <xf numFmtId="165" fontId="0" fillId="0" borderId="0" xfId="2" applyNumberFormat="1" applyFont="1" applyAlignment="1">
      <alignment vertical="center"/>
    </xf>
    <xf numFmtId="44" fontId="0" fillId="0" borderId="0" xfId="1" applyFont="1" applyAlignment="1">
      <alignment vertical="center"/>
    </xf>
    <xf numFmtId="0" fontId="0" fillId="0" borderId="0" xfId="0" applyAlignment="1">
      <alignment horizontal="left" vertical="center" wrapText="1" indent="1"/>
    </xf>
    <xf numFmtId="49" fontId="4" fillId="0" borderId="0" xfId="0" applyNumberFormat="1" applyFont="1" applyAlignment="1">
      <alignment horizontal="left" vertical="center" indent="1"/>
    </xf>
    <xf numFmtId="49" fontId="4" fillId="0" borderId="0" xfId="0" applyNumberFormat="1" applyFont="1" applyAlignment="1">
      <alignment horizontal="left" vertical="center"/>
    </xf>
    <xf numFmtId="49" fontId="5" fillId="0" borderId="0" xfId="0" applyNumberFormat="1" applyFont="1" applyAlignment="1">
      <alignment horizontal="center" vertical="center"/>
    </xf>
    <xf numFmtId="49" fontId="4" fillId="0" borderId="9" xfId="0" applyNumberFormat="1" applyFont="1" applyBorder="1" applyAlignment="1">
      <alignment horizontal="left" vertical="center" wrapText="1" indent="1"/>
    </xf>
    <xf numFmtId="49" fontId="5" fillId="0" borderId="10" xfId="0" applyNumberFormat="1" applyFont="1" applyBorder="1" applyAlignment="1">
      <alignment horizontal="right" vertical="center" indent="1"/>
    </xf>
    <xf numFmtId="49" fontId="5" fillId="0" borderId="0" xfId="0" applyNumberFormat="1" applyFont="1" applyAlignment="1">
      <alignment horizontal="right" vertical="center" indent="1"/>
    </xf>
    <xf numFmtId="49" fontId="4" fillId="0" borderId="0" xfId="0" applyNumberFormat="1" applyFont="1" applyAlignment="1">
      <alignment vertical="center"/>
    </xf>
    <xf numFmtId="0" fontId="0" fillId="0" borderId="0" xfId="0" applyAlignment="1">
      <alignment vertical="center" wrapText="1"/>
    </xf>
    <xf numFmtId="0" fontId="2" fillId="0" borderId="0" xfId="0" applyFont="1" applyAlignment="1">
      <alignment horizontal="center" vertical="center" wrapText="1"/>
    </xf>
    <xf numFmtId="0" fontId="2" fillId="4" borderId="0" xfId="0" applyFont="1" applyFill="1" applyAlignment="1">
      <alignment horizontal="center" vertical="center" wrapText="1"/>
    </xf>
    <xf numFmtId="0" fontId="2" fillId="0" borderId="0" xfId="0" applyFont="1" applyAlignment="1">
      <alignment vertical="center" wrapText="1"/>
    </xf>
    <xf numFmtId="49" fontId="4" fillId="0" borderId="4" xfId="1"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5" xfId="0" applyNumberFormat="1" applyBorder="1" applyAlignment="1">
      <alignment horizontal="center" vertical="center" wrapText="1"/>
    </xf>
    <xf numFmtId="0" fontId="0" fillId="4" borderId="0" xfId="0" applyFill="1" applyAlignment="1">
      <alignment horizontal="center" vertical="center" textRotation="90" wrapText="1"/>
    </xf>
    <xf numFmtId="0" fontId="0" fillId="0" borderId="0" xfId="2" applyNumberFormat="1" applyFont="1" applyAlignment="1">
      <alignment horizontal="left" vertical="center" wrapText="1" indent="1"/>
    </xf>
    <xf numFmtId="0" fontId="0" fillId="0" borderId="0" xfId="0" applyNumberFormat="1" applyAlignment="1">
      <alignment horizontal="left" vertical="center" wrapText="1" indent="1"/>
    </xf>
    <xf numFmtId="0" fontId="0" fillId="0" borderId="0" xfId="0" applyAlignment="1">
      <alignment horizontal="left" vertical="center" indent="1"/>
    </xf>
    <xf numFmtId="0" fontId="0" fillId="0" borderId="0" xfId="0" applyAlignment="1">
      <alignment horizontal="center"/>
    </xf>
    <xf numFmtId="165" fontId="0" fillId="0" borderId="0" xfId="0" applyNumberFormat="1" applyAlignment="1">
      <alignment vertical="center"/>
    </xf>
    <xf numFmtId="44" fontId="0" fillId="0" borderId="0" xfId="0" applyNumberFormat="1" applyAlignment="1">
      <alignment vertical="center"/>
    </xf>
    <xf numFmtId="166" fontId="0" fillId="0" borderId="0" xfId="0" applyNumberFormat="1" applyAlignment="1">
      <alignment horizontal="center" vertical="center"/>
    </xf>
    <xf numFmtId="165" fontId="0" fillId="5" borderId="1" xfId="0" applyNumberFormat="1" applyFill="1" applyBorder="1" applyAlignment="1">
      <alignment horizontal="center" vertical="center" textRotation="90" wrapText="1"/>
    </xf>
    <xf numFmtId="0" fontId="0" fillId="5" borderId="1" xfId="0" applyFill="1" applyBorder="1" applyAlignment="1">
      <alignment horizontal="center" vertical="center" wrapText="1"/>
    </xf>
    <xf numFmtId="44" fontId="0" fillId="5" borderId="1" xfId="0" applyNumberFormat="1" applyFill="1" applyBorder="1" applyAlignment="1">
      <alignment horizontal="center" vertical="center" wrapText="1"/>
    </xf>
    <xf numFmtId="44" fontId="0" fillId="5" borderId="1" xfId="0" applyNumberFormat="1" applyFill="1" applyBorder="1" applyAlignment="1">
      <alignment horizontal="center" vertical="center" wrapText="1"/>
    </xf>
    <xf numFmtId="166" fontId="0" fillId="5" borderId="1" xfId="0" applyNumberFormat="1" applyFill="1" applyBorder="1" applyAlignment="1">
      <alignment horizontal="center" vertical="center" wrapText="1"/>
    </xf>
    <xf numFmtId="165" fontId="2" fillId="6" borderId="10" xfId="0" applyNumberFormat="1" applyFont="1" applyFill="1" applyBorder="1" applyAlignment="1">
      <alignment vertical="center"/>
    </xf>
    <xf numFmtId="44" fontId="2" fillId="6" borderId="10" xfId="0" applyNumberFormat="1" applyFont="1" applyFill="1" applyBorder="1" applyAlignment="1">
      <alignment vertical="center"/>
    </xf>
    <xf numFmtId="44" fontId="2" fillId="0" borderId="0" xfId="0" applyNumberFormat="1" applyFont="1" applyAlignment="1">
      <alignment vertical="center"/>
    </xf>
    <xf numFmtId="166" fontId="2" fillId="0" borderId="0" xfId="0" applyNumberFormat="1" applyFont="1" applyAlignment="1">
      <alignment horizontal="center" vertical="center"/>
    </xf>
    <xf numFmtId="0" fontId="2" fillId="0" borderId="0" xfId="0" applyFont="1"/>
    <xf numFmtId="0" fontId="2" fillId="6" borderId="10" xfId="0" applyFont="1" applyFill="1" applyBorder="1" applyAlignment="1">
      <alignment horizontal="right" vertical="center" indent="1"/>
    </xf>
    <xf numFmtId="0" fontId="6" fillId="0" borderId="0" xfId="0" applyFont="1" applyAlignment="1">
      <alignment horizontal="center" vertical="center" wrapText="1"/>
    </xf>
    <xf numFmtId="49" fontId="0" fillId="0" borderId="0" xfId="0" applyNumberFormat="1"/>
    <xf numFmtId="43" fontId="0" fillId="0" borderId="0" xfId="0" applyNumberFormat="1"/>
    <xf numFmtId="44" fontId="0" fillId="0" borderId="0" xfId="0" applyNumberFormat="1"/>
    <xf numFmtId="164" fontId="0" fillId="0" borderId="0" xfId="0" applyNumberFormat="1"/>
    <xf numFmtId="49" fontId="3" fillId="5" borderId="0" xfId="0" applyNumberFormat="1" applyFont="1" applyFill="1" applyAlignment="1">
      <alignment horizontal="center" vertical="center"/>
    </xf>
    <xf numFmtId="43" fontId="3" fillId="5" borderId="0" xfId="0" applyNumberFormat="1" applyFont="1" applyFill="1" applyAlignment="1">
      <alignment horizontal="center" vertical="center"/>
    </xf>
    <xf numFmtId="0" fontId="3" fillId="5" borderId="0" xfId="0" applyFont="1" applyFill="1" applyAlignment="1">
      <alignment horizontal="center" vertical="center"/>
    </xf>
    <xf numFmtId="44" fontId="3" fillId="5" borderId="0" xfId="0" applyNumberFormat="1" applyFont="1" applyFill="1" applyAlignment="1">
      <alignment horizontal="center" vertical="center"/>
    </xf>
    <xf numFmtId="164" fontId="3" fillId="5" borderId="0" xfId="0" applyNumberFormat="1" applyFont="1" applyFill="1" applyAlignment="1">
      <alignment horizontal="center" vertical="center"/>
    </xf>
    <xf numFmtId="0" fontId="3" fillId="0" borderId="0" xfId="0" applyFont="1" applyAlignment="1">
      <alignment horizontal="center" vertical="center"/>
    </xf>
    <xf numFmtId="43" fontId="7" fillId="0" borderId="0" xfId="0" applyNumberFormat="1" applyFont="1"/>
    <xf numFmtId="0" fontId="7" fillId="0" borderId="0" xfId="0" applyFont="1" applyAlignment="1">
      <alignment horizontal="left" indent="1"/>
    </xf>
    <xf numFmtId="44" fontId="7" fillId="0" borderId="0" xfId="0" applyNumberFormat="1" applyFont="1"/>
    <xf numFmtId="164" fontId="7" fillId="0" borderId="0" xfId="0" applyNumberFormat="1" applyFont="1"/>
    <xf numFmtId="0" fontId="7" fillId="0" borderId="0" xfId="0" applyFont="1"/>
    <xf numFmtId="49" fontId="7" fillId="0" borderId="0" xfId="0" applyNumberFormat="1" applyFont="1" applyAlignment="1">
      <alignment horizontal="left" vertical="center" indent="1"/>
    </xf>
    <xf numFmtId="43" fontId="7" fillId="0" borderId="10" xfId="0" applyNumberFormat="1" applyFont="1" applyBorder="1" applyAlignment="1">
      <alignment vertical="center" wrapText="1"/>
    </xf>
    <xf numFmtId="44" fontId="7" fillId="0" borderId="10" xfId="0" applyNumberFormat="1" applyFont="1" applyBorder="1" applyAlignment="1">
      <alignment vertical="center" wrapText="1"/>
    </xf>
    <xf numFmtId="164" fontId="7" fillId="0" borderId="10" xfId="0" applyNumberFormat="1" applyFont="1" applyBorder="1" applyAlignment="1">
      <alignment vertical="center" wrapText="1"/>
    </xf>
    <xf numFmtId="0" fontId="7" fillId="0" borderId="0" xfId="0" applyFont="1" applyAlignment="1">
      <alignment vertical="center" wrapText="1"/>
    </xf>
    <xf numFmtId="49" fontId="7" fillId="0" borderId="10" xfId="0" applyNumberFormat="1" applyFont="1" applyBorder="1" applyAlignment="1">
      <alignment horizontal="left" vertical="center" wrapText="1" indent="1"/>
    </xf>
    <xf numFmtId="0" fontId="7" fillId="0" borderId="10" xfId="0" applyFont="1" applyBorder="1" applyAlignment="1">
      <alignment horizontal="left" vertical="center" wrapText="1" indent="1"/>
    </xf>
    <xf numFmtId="43" fontId="0" fillId="0" borderId="13" xfId="0" applyNumberFormat="1" applyFill="1" applyBorder="1" applyAlignment="1">
      <alignment vertical="center" wrapText="1"/>
    </xf>
    <xf numFmtId="44" fontId="0" fillId="0" borderId="13" xfId="0" applyNumberFormat="1" applyFill="1" applyBorder="1" applyAlignment="1">
      <alignment vertical="center" wrapText="1"/>
    </xf>
    <xf numFmtId="164" fontId="0" fillId="0" borderId="13" xfId="0" applyNumberFormat="1" applyFill="1" applyBorder="1" applyAlignment="1">
      <alignment vertical="center" wrapText="1"/>
    </xf>
    <xf numFmtId="49" fontId="0" fillId="0" borderId="13" xfId="0" applyNumberFormat="1" applyFill="1" applyBorder="1" applyAlignment="1">
      <alignment horizontal="left" vertical="center" wrapText="1" indent="2"/>
    </xf>
    <xf numFmtId="0" fontId="0" fillId="0" borderId="13" xfId="0" applyFill="1" applyBorder="1" applyAlignment="1">
      <alignment horizontal="left" vertical="center" wrapText="1" indent="1"/>
    </xf>
    <xf numFmtId="0" fontId="4" fillId="0" borderId="4" xfId="1" applyNumberFormat="1" applyFont="1" applyBorder="1" applyAlignment="1">
      <alignment horizontal="center" vertical="center" wrapText="1"/>
    </xf>
  </cellXfs>
  <cellStyles count="3">
    <cellStyle name="Comma" xfId="2" builtinId="3"/>
    <cellStyle name="Currency" xfId="1" builtinId="4"/>
    <cellStyle name="Normal" xfId="0" builtinId="0"/>
  </cellStyles>
  <dxfs count="3">
    <dxf>
      <fill>
        <patternFill>
          <bgColor rgb="FF92D050"/>
        </patternFill>
      </fill>
    </dxf>
    <dxf>
      <fill>
        <patternFill>
          <bgColor rgb="FFFFC050"/>
        </patternFill>
      </fill>
    </dxf>
    <dxf>
      <fill>
        <patternFill>
          <bgColor rgb="FFFFC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EF0C7-6F6D-4283-924E-0EA9D3C91A1C}">
  <sheetPr codeName="Sheet3">
    <pageSetUpPr fitToPage="1"/>
  </sheetPr>
  <dimension ref="A1:D11"/>
  <sheetViews>
    <sheetView showGridLines="0" workbookViewId="0">
      <pane ySplit="10" topLeftCell="A11" activePane="bottomLeft" state="frozen"/>
      <selection pane="bottomLeft" activeCell="B6" sqref="B6"/>
    </sheetView>
  </sheetViews>
  <sheetFormatPr defaultRowHeight="15" x14ac:dyDescent="0.25"/>
  <cols>
    <col min="1" max="1" width="35.7109375" style="4" customWidth="1"/>
    <col min="2" max="2" width="40.7109375" style="9" customWidth="1"/>
    <col min="3" max="3" width="6.7109375" style="10" customWidth="1"/>
    <col min="4" max="4" width="10.7109375" style="9" customWidth="1"/>
  </cols>
  <sheetData>
    <row r="1" spans="1:4" x14ac:dyDescent="0.25">
      <c r="B1" s="4"/>
      <c r="C1" s="5"/>
      <c r="D1" s="4"/>
    </row>
    <row r="2" spans="1:4" x14ac:dyDescent="0.25">
      <c r="A2" s="1" t="s">
        <v>4</v>
      </c>
      <c r="B2" s="2" t="s">
        <v>27</v>
      </c>
      <c r="C2" s="5"/>
      <c r="D2" s="4"/>
    </row>
    <row r="3" spans="1:4" x14ac:dyDescent="0.25">
      <c r="A3" s="1" t="s">
        <v>0</v>
      </c>
      <c r="B3" s="2" t="s">
        <v>28</v>
      </c>
      <c r="C3" s="5"/>
      <c r="D3" s="4"/>
    </row>
    <row r="4" spans="1:4" x14ac:dyDescent="0.25">
      <c r="A4" s="1" t="s">
        <v>1</v>
      </c>
      <c r="B4" s="6">
        <v>47</v>
      </c>
      <c r="C4" s="5"/>
      <c r="D4" s="4"/>
    </row>
    <row r="5" spans="1:4" x14ac:dyDescent="0.25">
      <c r="B5" s="4"/>
      <c r="C5" s="5"/>
      <c r="D5" s="4"/>
    </row>
    <row r="6" spans="1:4" x14ac:dyDescent="0.25">
      <c r="A6" s="1" t="s">
        <v>2</v>
      </c>
      <c r="B6" s="3" t="s">
        <v>29</v>
      </c>
      <c r="C6" s="5"/>
      <c r="D6" s="4"/>
    </row>
    <row r="7" spans="1:4" x14ac:dyDescent="0.25">
      <c r="A7" s="1" t="s">
        <v>5</v>
      </c>
      <c r="B7" s="3"/>
      <c r="C7" s="5"/>
      <c r="D7" s="4"/>
    </row>
    <row r="8" spans="1:4" x14ac:dyDescent="0.25">
      <c r="A8" s="1" t="s">
        <v>3</v>
      </c>
      <c r="B8" s="3" t="s">
        <v>30</v>
      </c>
      <c r="C8" s="5"/>
      <c r="D8" s="4"/>
    </row>
    <row r="9" spans="1:4" x14ac:dyDescent="0.25">
      <c r="B9" s="4"/>
      <c r="C9" s="5"/>
      <c r="D9" s="4"/>
    </row>
    <row r="10" spans="1:4" x14ac:dyDescent="0.25">
      <c r="A10" s="1" t="s">
        <v>9</v>
      </c>
      <c r="B10" s="7" t="s">
        <v>7</v>
      </c>
      <c r="C10" s="8" t="s">
        <v>6</v>
      </c>
      <c r="D10" s="8" t="s">
        <v>8</v>
      </c>
    </row>
    <row r="11" spans="1:4" x14ac:dyDescent="0.25">
      <c r="B11" s="9" t="s">
        <v>31</v>
      </c>
    </row>
  </sheetData>
  <pageMargins left="0.75" right="0.75" top="0.75" bottom="0.75" header="0.3" footer="0.3"/>
  <pageSetup scale="94" fitToHeight="0"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F69EB-2418-4450-8022-5BFE4A3CF55F}">
  <sheetPr>
    <outlinePr summaryBelow="0"/>
    <pageSetUpPr fitToPage="1"/>
  </sheetPr>
  <dimension ref="A1:E22"/>
  <sheetViews>
    <sheetView showGridLines="0" workbookViewId="0">
      <pane ySplit="3" topLeftCell="A4" activePane="bottomLeft" state="frozenSplit"/>
      <selection pane="bottomLeft"/>
    </sheetView>
  </sheetViews>
  <sheetFormatPr defaultRowHeight="15" outlineLevelRow="1" x14ac:dyDescent="0.25"/>
  <cols>
    <col min="1" max="1" width="75.7109375" style="67" customWidth="1"/>
    <col min="2" max="2" width="16.7109375" style="68" customWidth="1"/>
    <col min="3" max="3" width="9.140625" style="4"/>
    <col min="4" max="4" width="14.7109375" style="69" customWidth="1"/>
    <col min="5" max="5" width="16.7109375" style="70" customWidth="1"/>
  </cols>
  <sheetData>
    <row r="1" spans="1:5" s="81" customFormat="1" ht="18" customHeight="1" x14ac:dyDescent="0.25">
      <c r="A1" s="82" t="s">
        <v>125</v>
      </c>
      <c r="B1" s="77">
        <v>0</v>
      </c>
      <c r="C1" s="78"/>
      <c r="D1" s="79"/>
      <c r="E1" s="80"/>
    </row>
    <row r="3" spans="1:5" s="76" customFormat="1" x14ac:dyDescent="0.25">
      <c r="A3" s="71" t="s">
        <v>11</v>
      </c>
      <c r="B3" s="72" t="s">
        <v>49</v>
      </c>
      <c r="C3" s="73" t="s">
        <v>50</v>
      </c>
      <c r="D3" s="74" t="s">
        <v>51</v>
      </c>
      <c r="E3" s="75" t="s">
        <v>12</v>
      </c>
    </row>
    <row r="4" spans="1:5" s="86" customFormat="1" ht="18" customHeight="1" x14ac:dyDescent="0.25">
      <c r="A4" s="87" t="s">
        <v>126</v>
      </c>
      <c r="B4" s="83">
        <v>0</v>
      </c>
      <c r="C4" s="88"/>
      <c r="D4" s="84" t="str">
        <f>IF(AND(SUM(B4)&lt;&gt;0,TRIM(C4)&lt;&gt;""),E4/B4,"")</f>
        <v/>
      </c>
      <c r="E4" s="85">
        <f>SUM(E5:E9)</f>
        <v>10534.74</v>
      </c>
    </row>
    <row r="5" spans="1:5" s="40" customFormat="1" outlineLevel="1" x14ac:dyDescent="0.25">
      <c r="A5" s="92" t="s">
        <v>127</v>
      </c>
      <c r="B5" s="89">
        <v>5</v>
      </c>
      <c r="C5" s="93" t="s">
        <v>115</v>
      </c>
      <c r="D5" s="90">
        <f>IF(SUM(B5)&lt;&gt;0,E5/B5,"")</f>
        <v>327.762</v>
      </c>
      <c r="E5" s="91">
        <v>1638.81</v>
      </c>
    </row>
    <row r="6" spans="1:5" s="40" customFormat="1" outlineLevel="1" x14ac:dyDescent="0.25">
      <c r="A6" s="92" t="s">
        <v>128</v>
      </c>
      <c r="B6" s="89">
        <v>1</v>
      </c>
      <c r="C6" s="93" t="s">
        <v>115</v>
      </c>
      <c r="D6" s="90">
        <f>IF(SUM(B6)&lt;&gt;0,E6/B6,"")</f>
        <v>435.35</v>
      </c>
      <c r="E6" s="91">
        <v>435.35</v>
      </c>
    </row>
    <row r="7" spans="1:5" s="40" customFormat="1" ht="30" outlineLevel="1" x14ac:dyDescent="0.25">
      <c r="A7" s="92" t="s">
        <v>129</v>
      </c>
      <c r="B7" s="89">
        <v>7</v>
      </c>
      <c r="C7" s="93" t="s">
        <v>115</v>
      </c>
      <c r="D7" s="90">
        <f>IF(SUM(B7)&lt;&gt;0,E7/B7,"")</f>
        <v>562.76142857142861</v>
      </c>
      <c r="E7" s="91">
        <v>3939.33</v>
      </c>
    </row>
    <row r="8" spans="1:5" s="40" customFormat="1" outlineLevel="1" x14ac:dyDescent="0.25">
      <c r="A8" s="92" t="s">
        <v>130</v>
      </c>
      <c r="B8" s="89">
        <v>13</v>
      </c>
      <c r="C8" s="93" t="s">
        <v>115</v>
      </c>
      <c r="D8" s="90">
        <f>IF(SUM(B8)&lt;&gt;0,E8/B8,"")</f>
        <v>317.76153846153841</v>
      </c>
      <c r="E8" s="91">
        <v>4130.8999999999996</v>
      </c>
    </row>
    <row r="9" spans="1:5" s="40" customFormat="1" outlineLevel="1" x14ac:dyDescent="0.25">
      <c r="A9" s="92" t="s">
        <v>131</v>
      </c>
      <c r="B9" s="89">
        <v>1</v>
      </c>
      <c r="C9" s="93" t="s">
        <v>115</v>
      </c>
      <c r="D9" s="90">
        <f>IF(SUM(B9)&lt;&gt;0,E9/B9,"")</f>
        <v>390.35</v>
      </c>
      <c r="E9" s="91">
        <v>390.35</v>
      </c>
    </row>
    <row r="10" spans="1:5" s="86" customFormat="1" ht="18" customHeight="1" x14ac:dyDescent="0.25">
      <c r="A10" s="87" t="s">
        <v>132</v>
      </c>
      <c r="B10" s="83">
        <v>0</v>
      </c>
      <c r="C10" s="88"/>
      <c r="D10" s="84" t="str">
        <f>IF(AND(SUM(B10)&lt;&gt;0,TRIM(C10)&lt;&gt;""),E10/B10,"")</f>
        <v/>
      </c>
      <c r="E10" s="85">
        <f>SUM(E11:E11)</f>
        <v>4244.7299999999996</v>
      </c>
    </row>
    <row r="11" spans="1:5" s="40" customFormat="1" outlineLevel="1" x14ac:dyDescent="0.25">
      <c r="A11" s="92" t="s">
        <v>133</v>
      </c>
      <c r="B11" s="89">
        <v>7</v>
      </c>
      <c r="C11" s="93" t="s">
        <v>115</v>
      </c>
      <c r="D11" s="90">
        <f>IF(SUM(B11)&lt;&gt;0,E11/B11,"")</f>
        <v>606.39</v>
      </c>
      <c r="E11" s="91">
        <v>4244.7299999999996</v>
      </c>
    </row>
    <row r="12" spans="1:5" s="86" customFormat="1" ht="18" customHeight="1" x14ac:dyDescent="0.25">
      <c r="A12" s="87" t="s">
        <v>134</v>
      </c>
      <c r="B12" s="83">
        <v>0</v>
      </c>
      <c r="C12" s="88"/>
      <c r="D12" s="84" t="str">
        <f>IF(AND(SUM(B12)&lt;&gt;0,TRIM(C12)&lt;&gt;""),E12/B12,"")</f>
        <v/>
      </c>
      <c r="E12" s="85">
        <f>SUM(E13:E13)</f>
        <v>6014.08</v>
      </c>
    </row>
    <row r="13" spans="1:5" s="40" customFormat="1" outlineLevel="1" x14ac:dyDescent="0.25">
      <c r="A13" s="92" t="s">
        <v>135</v>
      </c>
      <c r="B13" s="89">
        <v>15</v>
      </c>
      <c r="C13" s="93" t="s">
        <v>115</v>
      </c>
      <c r="D13" s="90">
        <f>IF(SUM(B13)&lt;&gt;0,E13/B13,"")</f>
        <v>400.93866666666668</v>
      </c>
      <c r="E13" s="91">
        <v>6014.08</v>
      </c>
    </row>
    <row r="14" spans="1:5" s="86" customFormat="1" ht="18" customHeight="1" x14ac:dyDescent="0.25">
      <c r="A14" s="87" t="s">
        <v>136</v>
      </c>
      <c r="B14" s="83">
        <v>0</v>
      </c>
      <c r="C14" s="88"/>
      <c r="D14" s="84" t="str">
        <f>IF(AND(SUM(B14)&lt;&gt;0,TRIM(C14)&lt;&gt;""),E14/B14,"")</f>
        <v/>
      </c>
      <c r="E14" s="85">
        <f>SUM(E15:E15)</f>
        <v>1076.75</v>
      </c>
    </row>
    <row r="15" spans="1:5" s="40" customFormat="1" outlineLevel="1" x14ac:dyDescent="0.25">
      <c r="A15" s="92" t="s">
        <v>137</v>
      </c>
      <c r="B15" s="89">
        <v>18</v>
      </c>
      <c r="C15" s="93" t="s">
        <v>55</v>
      </c>
      <c r="D15" s="90">
        <f>IF(SUM(B15)&lt;&gt;0,E15/B15,"")</f>
        <v>59.819444444444443</v>
      </c>
      <c r="E15" s="91">
        <v>1076.75</v>
      </c>
    </row>
    <row r="16" spans="1:5" s="86" customFormat="1" ht="18" customHeight="1" x14ac:dyDescent="0.25">
      <c r="A16" s="87" t="s">
        <v>138</v>
      </c>
      <c r="B16" s="83">
        <v>0</v>
      </c>
      <c r="C16" s="88"/>
      <c r="D16" s="84" t="str">
        <f>IF(AND(SUM(B16)&lt;&gt;0,TRIM(C16)&lt;&gt;""),E16/B16,"")</f>
        <v/>
      </c>
      <c r="E16" s="85">
        <f>SUM(E17:E22)</f>
        <v>12090.099999999999</v>
      </c>
    </row>
    <row r="17" spans="1:5" s="40" customFormat="1" outlineLevel="1" x14ac:dyDescent="0.25">
      <c r="A17" s="92" t="s">
        <v>139</v>
      </c>
      <c r="B17" s="89">
        <v>33</v>
      </c>
      <c r="C17" s="93" t="s">
        <v>140</v>
      </c>
      <c r="D17" s="90">
        <f>IF(SUM(B17)&lt;&gt;0,E17/B17,"")</f>
        <v>31</v>
      </c>
      <c r="E17" s="91">
        <v>1023</v>
      </c>
    </row>
    <row r="18" spans="1:5" s="40" customFormat="1" outlineLevel="1" x14ac:dyDescent="0.25">
      <c r="A18" s="92" t="s">
        <v>141</v>
      </c>
      <c r="B18" s="89">
        <v>1</v>
      </c>
      <c r="C18" s="93" t="s">
        <v>115</v>
      </c>
      <c r="D18" s="90">
        <f>IF(SUM(B18)&lt;&gt;0,E18/B18,"")</f>
        <v>255.47</v>
      </c>
      <c r="E18" s="91">
        <v>255.47</v>
      </c>
    </row>
    <row r="19" spans="1:5" s="40" customFormat="1" outlineLevel="1" x14ac:dyDescent="0.25">
      <c r="A19" s="92" t="s">
        <v>142</v>
      </c>
      <c r="B19" s="89">
        <v>1</v>
      </c>
      <c r="C19" s="93" t="s">
        <v>115</v>
      </c>
      <c r="D19" s="90">
        <f>IF(SUM(B19)&lt;&gt;0,E19/B19,"")</f>
        <v>299.75</v>
      </c>
      <c r="E19" s="91">
        <v>299.75</v>
      </c>
    </row>
    <row r="20" spans="1:5" s="40" customFormat="1" outlineLevel="1" x14ac:dyDescent="0.25">
      <c r="A20" s="92" t="s">
        <v>143</v>
      </c>
      <c r="B20" s="89">
        <v>14</v>
      </c>
      <c r="C20" s="93" t="s">
        <v>115</v>
      </c>
      <c r="D20" s="90">
        <f>IF(SUM(B20)&lt;&gt;0,E20/B20,"")</f>
        <v>370.46857142857141</v>
      </c>
      <c r="E20" s="91">
        <v>5186.5599999999995</v>
      </c>
    </row>
    <row r="21" spans="1:5" s="40" customFormat="1" outlineLevel="1" x14ac:dyDescent="0.25">
      <c r="A21" s="92" t="s">
        <v>144</v>
      </c>
      <c r="B21" s="89">
        <v>6</v>
      </c>
      <c r="C21" s="93" t="s">
        <v>115</v>
      </c>
      <c r="D21" s="90">
        <f>IF(SUM(B21)&lt;&gt;0,E21/B21,"")</f>
        <v>402.29166666666669</v>
      </c>
      <c r="E21" s="91">
        <v>2413.75</v>
      </c>
    </row>
    <row r="22" spans="1:5" s="40" customFormat="1" outlineLevel="1" x14ac:dyDescent="0.25">
      <c r="A22" s="92" t="s">
        <v>145</v>
      </c>
      <c r="B22" s="89">
        <v>7</v>
      </c>
      <c r="C22" s="93" t="s">
        <v>115</v>
      </c>
      <c r="D22" s="90">
        <f>IF(SUM(B22)&lt;&gt;0,E22/B22,"")</f>
        <v>415.93857142857144</v>
      </c>
      <c r="E22" s="91">
        <v>2911.57</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9CFD6-D711-4513-9E8C-B309E330F8E9}">
  <sheetPr>
    <outlinePr summaryBelow="0"/>
    <pageSetUpPr fitToPage="1"/>
  </sheetPr>
  <dimension ref="A1:E7"/>
  <sheetViews>
    <sheetView showGridLines="0" workbookViewId="0">
      <pane ySplit="3" topLeftCell="A4" activePane="bottomLeft" state="frozenSplit"/>
      <selection pane="bottomLeft"/>
    </sheetView>
  </sheetViews>
  <sheetFormatPr defaultRowHeight="15" outlineLevelRow="1" x14ac:dyDescent="0.25"/>
  <cols>
    <col min="1" max="1" width="75.7109375" style="67" customWidth="1"/>
    <col min="2" max="2" width="16.7109375" style="68" customWidth="1"/>
    <col min="3" max="3" width="9.140625" style="4"/>
    <col min="4" max="4" width="14.7109375" style="69" customWidth="1"/>
    <col min="5" max="5" width="16.7109375" style="70" customWidth="1"/>
  </cols>
  <sheetData>
    <row r="1" spans="1:5" s="81" customFormat="1" ht="18" customHeight="1" x14ac:dyDescent="0.25">
      <c r="A1" s="82" t="s">
        <v>146</v>
      </c>
      <c r="B1" s="77">
        <v>0</v>
      </c>
      <c r="C1" s="78"/>
      <c r="D1" s="79"/>
      <c r="E1" s="80"/>
    </row>
    <row r="3" spans="1:5" s="76" customFormat="1" x14ac:dyDescent="0.25">
      <c r="A3" s="71" t="s">
        <v>11</v>
      </c>
      <c r="B3" s="72" t="s">
        <v>49</v>
      </c>
      <c r="C3" s="73" t="s">
        <v>50</v>
      </c>
      <c r="D3" s="74" t="s">
        <v>51</v>
      </c>
      <c r="E3" s="75" t="s">
        <v>12</v>
      </c>
    </row>
    <row r="4" spans="1:5" s="86" customFormat="1" ht="18" customHeight="1" x14ac:dyDescent="0.25">
      <c r="A4" s="87" t="s">
        <v>147</v>
      </c>
      <c r="B4" s="83">
        <v>0</v>
      </c>
      <c r="C4" s="88"/>
      <c r="D4" s="84" t="str">
        <f>IF(AND(SUM(B4)&lt;&gt;0,TRIM(C4)&lt;&gt;""),E4/B4,"")</f>
        <v/>
      </c>
      <c r="E4" s="85">
        <f>SUM(E5:E5)</f>
        <v>4896.43</v>
      </c>
    </row>
    <row r="5" spans="1:5" s="40" customFormat="1" ht="30" outlineLevel="1" x14ac:dyDescent="0.25">
      <c r="A5" s="92" t="s">
        <v>148</v>
      </c>
      <c r="B5" s="89">
        <v>1</v>
      </c>
      <c r="C5" s="93" t="s">
        <v>115</v>
      </c>
      <c r="D5" s="90">
        <f>IF(SUM(B5)&lt;&gt;0,E5/B5,"")</f>
        <v>4896.43</v>
      </c>
      <c r="E5" s="91">
        <v>4896.43</v>
      </c>
    </row>
    <row r="6" spans="1:5" s="86" customFormat="1" ht="18" customHeight="1" x14ac:dyDescent="0.25">
      <c r="A6" s="87" t="s">
        <v>149</v>
      </c>
      <c r="B6" s="83">
        <v>0</v>
      </c>
      <c r="C6" s="88"/>
      <c r="D6" s="84" t="str">
        <f>IF(AND(SUM(B6)&lt;&gt;0,TRIM(C6)&lt;&gt;""),E6/B6,"")</f>
        <v/>
      </c>
      <c r="E6" s="85">
        <f>SUM(E7:E7)</f>
        <v>8842.51</v>
      </c>
    </row>
    <row r="7" spans="1:5" s="40" customFormat="1" outlineLevel="1" x14ac:dyDescent="0.25">
      <c r="A7" s="92" t="s">
        <v>150</v>
      </c>
      <c r="B7" s="89">
        <v>3</v>
      </c>
      <c r="C7" s="93" t="s">
        <v>115</v>
      </c>
      <c r="D7" s="90">
        <f>IF(SUM(B7)&lt;&gt;0,E7/B7,"")</f>
        <v>2947.5033333333336</v>
      </c>
      <c r="E7" s="91">
        <v>8842.51</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FB7EC-4B9E-43A9-83D8-6E48E6A899C6}">
  <sheetPr>
    <outlinePr summaryBelow="0"/>
    <pageSetUpPr fitToPage="1"/>
  </sheetPr>
  <dimension ref="A1:E20"/>
  <sheetViews>
    <sheetView showGridLines="0" workbookViewId="0">
      <pane ySplit="3" topLeftCell="A4" activePane="bottomLeft" state="frozenSplit"/>
      <selection pane="bottomLeft"/>
    </sheetView>
  </sheetViews>
  <sheetFormatPr defaultRowHeight="15" outlineLevelRow="1" x14ac:dyDescent="0.25"/>
  <cols>
    <col min="1" max="1" width="75.7109375" style="67" customWidth="1"/>
    <col min="2" max="2" width="16.7109375" style="68" customWidth="1"/>
    <col min="3" max="3" width="9.140625" style="4"/>
    <col min="4" max="4" width="14.7109375" style="69" customWidth="1"/>
    <col min="5" max="5" width="16.7109375" style="70" customWidth="1"/>
  </cols>
  <sheetData>
    <row r="1" spans="1:5" s="81" customFormat="1" ht="18" customHeight="1" x14ac:dyDescent="0.25">
      <c r="A1" s="82" t="s">
        <v>151</v>
      </c>
      <c r="B1" s="77">
        <v>0</v>
      </c>
      <c r="C1" s="78"/>
      <c r="D1" s="79"/>
      <c r="E1" s="80"/>
    </row>
    <row r="3" spans="1:5" s="76" customFormat="1" x14ac:dyDescent="0.25">
      <c r="A3" s="71" t="s">
        <v>11</v>
      </c>
      <c r="B3" s="72" t="s">
        <v>49</v>
      </c>
      <c r="C3" s="73" t="s">
        <v>50</v>
      </c>
      <c r="D3" s="74" t="s">
        <v>51</v>
      </c>
      <c r="E3" s="75" t="s">
        <v>12</v>
      </c>
    </row>
    <row r="4" spans="1:5" s="86" customFormat="1" ht="18" customHeight="1" x14ac:dyDescent="0.25">
      <c r="A4" s="87" t="s">
        <v>152</v>
      </c>
      <c r="B4" s="83">
        <v>0</v>
      </c>
      <c r="C4" s="88"/>
      <c r="D4" s="84" t="str">
        <f>IF(AND(SUM(B4)&lt;&gt;0,TRIM(C4)&lt;&gt;""),E4/B4,"")</f>
        <v/>
      </c>
      <c r="E4" s="85">
        <f>SUM(E5:E5)</f>
        <v>646.4</v>
      </c>
    </row>
    <row r="5" spans="1:5" s="40" customFormat="1" outlineLevel="1" x14ac:dyDescent="0.25">
      <c r="A5" s="92" t="s">
        <v>153</v>
      </c>
      <c r="B5" s="89">
        <v>72</v>
      </c>
      <c r="C5" s="93" t="s">
        <v>61</v>
      </c>
      <c r="D5" s="90">
        <f>IF(SUM(B5)&lt;&gt;0,E5/B5,"")</f>
        <v>8.9777777777777779</v>
      </c>
      <c r="E5" s="91">
        <v>646.4</v>
      </c>
    </row>
    <row r="6" spans="1:5" s="86" customFormat="1" ht="18" customHeight="1" x14ac:dyDescent="0.25">
      <c r="A6" s="87" t="s">
        <v>154</v>
      </c>
      <c r="B6" s="83">
        <v>0</v>
      </c>
      <c r="C6" s="88"/>
      <c r="D6" s="84" t="str">
        <f>IF(AND(SUM(B6)&lt;&gt;0,TRIM(C6)&lt;&gt;""),E6/B6,"")</f>
        <v/>
      </c>
      <c r="E6" s="85">
        <f>SUM(E7:E7)</f>
        <v>6542.58</v>
      </c>
    </row>
    <row r="7" spans="1:5" s="40" customFormat="1" outlineLevel="1" x14ac:dyDescent="0.25">
      <c r="A7" s="92" t="s">
        <v>155</v>
      </c>
      <c r="B7" s="89">
        <v>4700</v>
      </c>
      <c r="C7" s="93" t="s">
        <v>55</v>
      </c>
      <c r="D7" s="90">
        <f>IF(SUM(B7)&lt;&gt;0,E7/B7,"")</f>
        <v>1.3920382978723405</v>
      </c>
      <c r="E7" s="91">
        <v>6542.58</v>
      </c>
    </row>
    <row r="8" spans="1:5" s="86" customFormat="1" ht="18" customHeight="1" x14ac:dyDescent="0.25">
      <c r="A8" s="87" t="s">
        <v>156</v>
      </c>
      <c r="B8" s="83">
        <v>0</v>
      </c>
      <c r="C8" s="88"/>
      <c r="D8" s="84" t="str">
        <f>IF(AND(SUM(B8)&lt;&gt;0,TRIM(C8)&lt;&gt;""),E8/B8,"")</f>
        <v/>
      </c>
      <c r="E8" s="85">
        <f>SUM(E9:E9)</f>
        <v>6996.89</v>
      </c>
    </row>
    <row r="9" spans="1:5" s="40" customFormat="1" outlineLevel="1" x14ac:dyDescent="0.25">
      <c r="A9" s="92" t="s">
        <v>157</v>
      </c>
      <c r="B9" s="89">
        <v>1987.5</v>
      </c>
      <c r="C9" s="93" t="s">
        <v>55</v>
      </c>
      <c r="D9" s="90">
        <f>IF(SUM(B9)&lt;&gt;0,E9/B9,"")</f>
        <v>3.5204477987421385</v>
      </c>
      <c r="E9" s="91">
        <v>6996.89</v>
      </c>
    </row>
    <row r="10" spans="1:5" s="86" customFormat="1" ht="18" customHeight="1" x14ac:dyDescent="0.25">
      <c r="A10" s="87" t="s">
        <v>158</v>
      </c>
      <c r="B10" s="83">
        <v>0</v>
      </c>
      <c r="C10" s="88"/>
      <c r="D10" s="84" t="str">
        <f>IF(AND(SUM(B10)&lt;&gt;0,TRIM(C10)&lt;&gt;""),E10/B10,"")</f>
        <v/>
      </c>
      <c r="E10" s="85">
        <f>SUM(E11:E11)</f>
        <v>12997.79</v>
      </c>
    </row>
    <row r="11" spans="1:5" s="40" customFormat="1" outlineLevel="1" x14ac:dyDescent="0.25">
      <c r="A11" s="92" t="s">
        <v>159</v>
      </c>
      <c r="B11" s="89">
        <v>4700</v>
      </c>
      <c r="C11" s="93" t="s">
        <v>55</v>
      </c>
      <c r="D11" s="90">
        <f>IF(SUM(B11)&lt;&gt;0,E11/B11,"")</f>
        <v>2.7654872340425536</v>
      </c>
      <c r="E11" s="91">
        <v>12997.79</v>
      </c>
    </row>
    <row r="12" spans="1:5" s="86" customFormat="1" ht="18" customHeight="1" x14ac:dyDescent="0.25">
      <c r="A12" s="87" t="s">
        <v>160</v>
      </c>
      <c r="B12" s="83">
        <v>0</v>
      </c>
      <c r="C12" s="88"/>
      <c r="D12" s="84" t="str">
        <f>IF(AND(SUM(B12)&lt;&gt;0,TRIM(C12)&lt;&gt;""),E12/B12,"")</f>
        <v/>
      </c>
      <c r="E12" s="85">
        <f>SUM(E13:E16)</f>
        <v>26276.15</v>
      </c>
    </row>
    <row r="13" spans="1:5" s="40" customFormat="1" outlineLevel="1" x14ac:dyDescent="0.25">
      <c r="A13" s="92" t="s">
        <v>161</v>
      </c>
      <c r="B13" s="89">
        <v>10937.5</v>
      </c>
      <c r="C13" s="93" t="s">
        <v>55</v>
      </c>
      <c r="D13" s="90">
        <f>IF(SUM(B13)&lt;&gt;0,E13/B13,"")</f>
        <v>1.5554304000000001</v>
      </c>
      <c r="E13" s="91">
        <v>17012.52</v>
      </c>
    </row>
    <row r="14" spans="1:5" s="40" customFormat="1" outlineLevel="1" x14ac:dyDescent="0.25">
      <c r="A14" s="92" t="s">
        <v>162</v>
      </c>
      <c r="B14" s="89">
        <v>10487.5</v>
      </c>
      <c r="C14" s="93" t="s">
        <v>55</v>
      </c>
      <c r="D14" s="90">
        <f>IF(SUM(B14)&lt;&gt;0,E14/B14,"")</f>
        <v>0.12</v>
      </c>
      <c r="E14" s="91">
        <v>1258.5</v>
      </c>
    </row>
    <row r="15" spans="1:5" s="40" customFormat="1" outlineLevel="1" x14ac:dyDescent="0.25">
      <c r="A15" s="92" t="s">
        <v>163</v>
      </c>
      <c r="B15" s="89">
        <v>450</v>
      </c>
      <c r="C15" s="93" t="s">
        <v>55</v>
      </c>
      <c r="D15" s="90">
        <f>IF(SUM(B15)&lt;&gt;0,E15/B15,"")</f>
        <v>0.19</v>
      </c>
      <c r="E15" s="91">
        <v>85.5</v>
      </c>
    </row>
    <row r="16" spans="1:5" s="40" customFormat="1" outlineLevel="1" x14ac:dyDescent="0.25">
      <c r="A16" s="92" t="s">
        <v>164</v>
      </c>
      <c r="B16" s="89">
        <v>10937.5</v>
      </c>
      <c r="C16" s="93" t="s">
        <v>55</v>
      </c>
      <c r="D16" s="90">
        <f>IF(SUM(B16)&lt;&gt;0,E16/B16,"")</f>
        <v>0.72408045714285718</v>
      </c>
      <c r="E16" s="91">
        <v>7919.63</v>
      </c>
    </row>
    <row r="17" spans="1:5" s="86" customFormat="1" ht="18" customHeight="1" x14ac:dyDescent="0.25">
      <c r="A17" s="87" t="s">
        <v>165</v>
      </c>
      <c r="B17" s="83">
        <v>0</v>
      </c>
      <c r="C17" s="88"/>
      <c r="D17" s="84" t="str">
        <f>IF(AND(SUM(B17)&lt;&gt;0,TRIM(C17)&lt;&gt;""),E17/B17,"")</f>
        <v/>
      </c>
      <c r="E17" s="85">
        <f>SUM(E18:E18)</f>
        <v>10647.59</v>
      </c>
    </row>
    <row r="18" spans="1:5" s="40" customFormat="1" outlineLevel="1" x14ac:dyDescent="0.25">
      <c r="A18" s="92" t="s">
        <v>166</v>
      </c>
      <c r="B18" s="89">
        <v>2920</v>
      </c>
      <c r="C18" s="93" t="s">
        <v>55</v>
      </c>
      <c r="D18" s="90">
        <f>IF(SUM(B18)&lt;&gt;0,E18/B18,"")</f>
        <v>3.6464349315068492</v>
      </c>
      <c r="E18" s="91">
        <v>10647.59</v>
      </c>
    </row>
    <row r="19" spans="1:5" s="86" customFormat="1" ht="18" customHeight="1" x14ac:dyDescent="0.25">
      <c r="A19" s="87" t="s">
        <v>167</v>
      </c>
      <c r="B19" s="83">
        <v>0</v>
      </c>
      <c r="C19" s="88"/>
      <c r="D19" s="84" t="str">
        <f>IF(AND(SUM(B19)&lt;&gt;0,TRIM(C19)&lt;&gt;""),E19/B19,"")</f>
        <v/>
      </c>
      <c r="E19" s="85">
        <f>SUM(E20:E20)</f>
        <v>7486.57</v>
      </c>
    </row>
    <row r="20" spans="1:5" s="40" customFormat="1" outlineLevel="1" x14ac:dyDescent="0.25">
      <c r="A20" s="92" t="s">
        <v>168</v>
      </c>
      <c r="B20" s="89">
        <v>2920</v>
      </c>
      <c r="C20" s="93" t="s">
        <v>55</v>
      </c>
      <c r="D20" s="90">
        <f>IF(SUM(B20)&lt;&gt;0,E20/B20,"")</f>
        <v>2.5638938356164385</v>
      </c>
      <c r="E20" s="91">
        <v>7486.57</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329BC-8C64-41D8-852F-18D0ABD0570B}">
  <sheetPr>
    <outlinePr summaryBelow="0"/>
    <pageSetUpPr fitToPage="1"/>
  </sheetPr>
  <dimension ref="A1:E9"/>
  <sheetViews>
    <sheetView showGridLines="0" workbookViewId="0">
      <pane ySplit="3" topLeftCell="A4" activePane="bottomLeft" state="frozenSplit"/>
      <selection pane="bottomLeft"/>
    </sheetView>
  </sheetViews>
  <sheetFormatPr defaultRowHeight="15" outlineLevelRow="1" x14ac:dyDescent="0.25"/>
  <cols>
    <col min="1" max="1" width="75.7109375" style="67" customWidth="1"/>
    <col min="2" max="2" width="16.7109375" style="68" customWidth="1"/>
    <col min="3" max="3" width="9.140625" style="4"/>
    <col min="4" max="4" width="14.7109375" style="69" customWidth="1"/>
    <col min="5" max="5" width="16.7109375" style="70" customWidth="1"/>
  </cols>
  <sheetData>
    <row r="1" spans="1:5" s="81" customFormat="1" ht="18" customHeight="1" x14ac:dyDescent="0.25">
      <c r="A1" s="82" t="s">
        <v>169</v>
      </c>
      <c r="B1" s="77">
        <v>0</v>
      </c>
      <c r="C1" s="78"/>
      <c r="D1" s="79"/>
      <c r="E1" s="80"/>
    </row>
    <row r="3" spans="1:5" s="76" customFormat="1" x14ac:dyDescent="0.25">
      <c r="A3" s="71" t="s">
        <v>11</v>
      </c>
      <c r="B3" s="72" t="s">
        <v>49</v>
      </c>
      <c r="C3" s="73" t="s">
        <v>50</v>
      </c>
      <c r="D3" s="74" t="s">
        <v>51</v>
      </c>
      <c r="E3" s="75" t="s">
        <v>12</v>
      </c>
    </row>
    <row r="4" spans="1:5" s="86" customFormat="1" ht="18" customHeight="1" x14ac:dyDescent="0.25">
      <c r="A4" s="87" t="s">
        <v>170</v>
      </c>
      <c r="B4" s="83">
        <v>0</v>
      </c>
      <c r="C4" s="88"/>
      <c r="D4" s="84" t="str">
        <f>IF(AND(SUM(B4)&lt;&gt;0,TRIM(C4)&lt;&gt;""),E4/B4,"")</f>
        <v/>
      </c>
      <c r="E4" s="85">
        <f>SUM(E5:E5)</f>
        <v>609.91</v>
      </c>
    </row>
    <row r="5" spans="1:5" s="40" customFormat="1" outlineLevel="1" x14ac:dyDescent="0.25">
      <c r="A5" s="92" t="s">
        <v>171</v>
      </c>
      <c r="B5" s="89">
        <v>46.667000000000002</v>
      </c>
      <c r="C5" s="93" t="s">
        <v>172</v>
      </c>
      <c r="D5" s="90">
        <f>IF(SUM(B5)&lt;&gt;0,E5/B5,"")</f>
        <v>13.069406647095377</v>
      </c>
      <c r="E5" s="91">
        <v>609.91</v>
      </c>
    </row>
    <row r="6" spans="1:5" s="86" customFormat="1" ht="18" customHeight="1" x14ac:dyDescent="0.25">
      <c r="A6" s="87" t="s">
        <v>173</v>
      </c>
      <c r="B6" s="83">
        <v>0</v>
      </c>
      <c r="C6" s="88"/>
      <c r="D6" s="84" t="str">
        <f>IF(AND(SUM(B6)&lt;&gt;0,TRIM(C6)&lt;&gt;""),E6/B6,"")</f>
        <v/>
      </c>
      <c r="E6" s="85">
        <f>SUM(E7:E9)</f>
        <v>11835.84</v>
      </c>
    </row>
    <row r="7" spans="1:5" s="40" customFormat="1" outlineLevel="1" x14ac:dyDescent="0.25">
      <c r="A7" s="92" t="s">
        <v>174</v>
      </c>
      <c r="B7" s="89">
        <v>420</v>
      </c>
      <c r="C7" s="93" t="s">
        <v>55</v>
      </c>
      <c r="D7" s="90">
        <f>IF(SUM(B7)&lt;&gt;0,E7/B7,"")</f>
        <v>12.049666666666669</v>
      </c>
      <c r="E7" s="91">
        <v>5060.8600000000006</v>
      </c>
    </row>
    <row r="8" spans="1:5" s="40" customFormat="1" outlineLevel="1" x14ac:dyDescent="0.25">
      <c r="A8" s="92" t="s">
        <v>175</v>
      </c>
      <c r="B8" s="89">
        <v>105</v>
      </c>
      <c r="C8" s="93" t="s">
        <v>61</v>
      </c>
      <c r="D8" s="90">
        <f>IF(SUM(B8)&lt;&gt;0,E8/B8,"")</f>
        <v>17.774476190476189</v>
      </c>
      <c r="E8" s="91">
        <v>1866.32</v>
      </c>
    </row>
    <row r="9" spans="1:5" s="40" customFormat="1" ht="30" outlineLevel="1" x14ac:dyDescent="0.25">
      <c r="A9" s="92" t="s">
        <v>176</v>
      </c>
      <c r="B9" s="89">
        <v>275</v>
      </c>
      <c r="C9" s="93" t="s">
        <v>55</v>
      </c>
      <c r="D9" s="90">
        <f>IF(SUM(B9)&lt;&gt;0,E9/B9,"")</f>
        <v>17.849672727272726</v>
      </c>
      <c r="E9" s="91">
        <v>4908.66</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D7F84-E416-487F-A3CE-AD8F6E7C7AF9}">
  <sheetPr>
    <outlinePr summaryBelow="0"/>
    <pageSetUpPr fitToPage="1"/>
  </sheetPr>
  <dimension ref="A1:E9"/>
  <sheetViews>
    <sheetView showGridLines="0" workbookViewId="0">
      <pane ySplit="3" topLeftCell="A4" activePane="bottomLeft" state="frozenSplit"/>
      <selection pane="bottomLeft"/>
    </sheetView>
  </sheetViews>
  <sheetFormatPr defaultRowHeight="15" outlineLevelRow="1" x14ac:dyDescent="0.25"/>
  <cols>
    <col min="1" max="1" width="75.7109375" style="67" customWidth="1"/>
    <col min="2" max="2" width="16.7109375" style="68" customWidth="1"/>
    <col min="3" max="3" width="9.140625" style="4"/>
    <col min="4" max="4" width="14.7109375" style="69" customWidth="1"/>
    <col min="5" max="5" width="16.7109375" style="70" customWidth="1"/>
  </cols>
  <sheetData>
    <row r="1" spans="1:5" s="81" customFormat="1" ht="18" customHeight="1" x14ac:dyDescent="0.25">
      <c r="A1" s="82" t="s">
        <v>177</v>
      </c>
      <c r="B1" s="77">
        <v>0</v>
      </c>
      <c r="C1" s="78"/>
      <c r="D1" s="79"/>
      <c r="E1" s="80"/>
    </row>
    <row r="3" spans="1:5" s="76" customFormat="1" x14ac:dyDescent="0.25">
      <c r="A3" s="71" t="s">
        <v>11</v>
      </c>
      <c r="B3" s="72" t="s">
        <v>49</v>
      </c>
      <c r="C3" s="73" t="s">
        <v>50</v>
      </c>
      <c r="D3" s="74" t="s">
        <v>51</v>
      </c>
      <c r="E3" s="75" t="s">
        <v>12</v>
      </c>
    </row>
    <row r="4" spans="1:5" s="86" customFormat="1" ht="18" customHeight="1" x14ac:dyDescent="0.25">
      <c r="A4" s="87" t="s">
        <v>178</v>
      </c>
      <c r="B4" s="83">
        <v>0</v>
      </c>
      <c r="C4" s="88"/>
      <c r="D4" s="84" t="str">
        <f>IF(AND(SUM(B4)&lt;&gt;0,TRIM(C4)&lt;&gt;""),E4/B4,"")</f>
        <v/>
      </c>
      <c r="E4" s="85">
        <f>SUM(E5:E5)</f>
        <v>3375.26</v>
      </c>
    </row>
    <row r="5" spans="1:5" s="40" customFormat="1" outlineLevel="1" x14ac:dyDescent="0.25">
      <c r="A5" s="92" t="s">
        <v>179</v>
      </c>
      <c r="B5" s="89">
        <v>690</v>
      </c>
      <c r="C5" s="93" t="s">
        <v>61</v>
      </c>
      <c r="D5" s="90">
        <f>IF(SUM(B5)&lt;&gt;0,E5/B5,"")</f>
        <v>4.8916811594202905</v>
      </c>
      <c r="E5" s="91">
        <v>3375.26</v>
      </c>
    </row>
    <row r="6" spans="1:5" s="86" customFormat="1" ht="18" customHeight="1" x14ac:dyDescent="0.25">
      <c r="A6" s="87" t="s">
        <v>180</v>
      </c>
      <c r="B6" s="83">
        <v>0</v>
      </c>
      <c r="C6" s="88"/>
      <c r="D6" s="84" t="str">
        <f>IF(AND(SUM(B6)&lt;&gt;0,TRIM(C6)&lt;&gt;""),E6/B6,"")</f>
        <v/>
      </c>
      <c r="E6" s="85">
        <f>SUM(E7:E7)</f>
        <v>1311.63</v>
      </c>
    </row>
    <row r="7" spans="1:5" s="40" customFormat="1" outlineLevel="1" x14ac:dyDescent="0.25">
      <c r="A7" s="92" t="s">
        <v>181</v>
      </c>
      <c r="B7" s="89">
        <v>140</v>
      </c>
      <c r="C7" s="93" t="s">
        <v>55</v>
      </c>
      <c r="D7" s="90">
        <f>IF(SUM(B7)&lt;&gt;0,E7/B7,"")</f>
        <v>9.3687857142857158</v>
      </c>
      <c r="E7" s="91">
        <v>1311.63</v>
      </c>
    </row>
    <row r="8" spans="1:5" s="86" customFormat="1" ht="18" customHeight="1" x14ac:dyDescent="0.25">
      <c r="A8" s="87" t="s">
        <v>182</v>
      </c>
      <c r="B8" s="83">
        <v>0</v>
      </c>
      <c r="C8" s="88"/>
      <c r="D8" s="84" t="str">
        <f>IF(AND(SUM(B8)&lt;&gt;0,TRIM(C8)&lt;&gt;""),E8/B8,"")</f>
        <v/>
      </c>
      <c r="E8" s="85">
        <f>SUM(E9:E9)</f>
        <v>17991.13</v>
      </c>
    </row>
    <row r="9" spans="1:5" s="40" customFormat="1" outlineLevel="1" x14ac:dyDescent="0.25">
      <c r="A9" s="92" t="s">
        <v>183</v>
      </c>
      <c r="B9" s="89">
        <v>2560</v>
      </c>
      <c r="C9" s="93" t="s">
        <v>55</v>
      </c>
      <c r="D9" s="90">
        <f>IF(SUM(B9)&lt;&gt;0,E9/B9,"")</f>
        <v>7.0277851562500002</v>
      </c>
      <c r="E9" s="91">
        <v>17991.13</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B43D4-12CF-428E-B343-0B27433A09C1}">
  <sheetPr>
    <outlinePr summaryBelow="0"/>
    <pageSetUpPr fitToPage="1"/>
  </sheetPr>
  <dimension ref="A1:E8"/>
  <sheetViews>
    <sheetView showGridLines="0" workbookViewId="0">
      <pane ySplit="3" topLeftCell="A4" activePane="bottomLeft" state="frozenSplit"/>
      <selection pane="bottomLeft"/>
    </sheetView>
  </sheetViews>
  <sheetFormatPr defaultRowHeight="15" outlineLevelRow="1" x14ac:dyDescent="0.25"/>
  <cols>
    <col min="1" max="1" width="75.7109375" style="67" customWidth="1"/>
    <col min="2" max="2" width="16.7109375" style="68" customWidth="1"/>
    <col min="3" max="3" width="9.140625" style="4"/>
    <col min="4" max="4" width="14.7109375" style="69" customWidth="1"/>
    <col min="5" max="5" width="16.7109375" style="70" customWidth="1"/>
  </cols>
  <sheetData>
    <row r="1" spans="1:5" s="81" customFormat="1" ht="18" customHeight="1" x14ac:dyDescent="0.25">
      <c r="A1" s="82" t="s">
        <v>184</v>
      </c>
      <c r="B1" s="77">
        <v>0</v>
      </c>
      <c r="C1" s="78"/>
      <c r="D1" s="79"/>
      <c r="E1" s="80"/>
    </row>
    <row r="3" spans="1:5" s="76" customFormat="1" x14ac:dyDescent="0.25">
      <c r="A3" s="71" t="s">
        <v>11</v>
      </c>
      <c r="B3" s="72" t="s">
        <v>49</v>
      </c>
      <c r="C3" s="73" t="s">
        <v>50</v>
      </c>
      <c r="D3" s="74" t="s">
        <v>51</v>
      </c>
      <c r="E3" s="75" t="s">
        <v>12</v>
      </c>
    </row>
    <row r="4" spans="1:5" s="86" customFormat="1" ht="18" customHeight="1" x14ac:dyDescent="0.25">
      <c r="A4" s="87" t="s">
        <v>185</v>
      </c>
      <c r="B4" s="83">
        <v>0</v>
      </c>
      <c r="C4" s="88"/>
      <c r="D4" s="84" t="str">
        <f>IF(AND(SUM(B4)&lt;&gt;0,TRIM(C4)&lt;&gt;""),E4/B4,"")</f>
        <v/>
      </c>
      <c r="E4" s="85">
        <f>SUM(E5:E8)</f>
        <v>4030.38</v>
      </c>
    </row>
    <row r="5" spans="1:5" s="40" customFormat="1" outlineLevel="1" x14ac:dyDescent="0.25">
      <c r="A5" s="92" t="s">
        <v>186</v>
      </c>
      <c r="B5" s="89">
        <v>20</v>
      </c>
      <c r="C5" s="93" t="s">
        <v>55</v>
      </c>
      <c r="D5" s="90">
        <f>IF(SUM(B5)&lt;&gt;0,E5/B5,"")</f>
        <v>0.3755</v>
      </c>
      <c r="E5" s="91">
        <v>7.51</v>
      </c>
    </row>
    <row r="6" spans="1:5" s="40" customFormat="1" outlineLevel="1" x14ac:dyDescent="0.25">
      <c r="A6" s="92" t="s">
        <v>187</v>
      </c>
      <c r="B6" s="89">
        <v>20</v>
      </c>
      <c r="C6" s="93" t="s">
        <v>55</v>
      </c>
      <c r="D6" s="90">
        <f>IF(SUM(B6)&lt;&gt;0,E6/B6,"")</f>
        <v>0.32650000000000001</v>
      </c>
      <c r="E6" s="91">
        <v>6.53</v>
      </c>
    </row>
    <row r="7" spans="1:5" s="40" customFormat="1" outlineLevel="1" x14ac:dyDescent="0.25">
      <c r="A7" s="92" t="s">
        <v>188</v>
      </c>
      <c r="B7" s="89">
        <v>6735</v>
      </c>
      <c r="C7" s="93" t="s">
        <v>55</v>
      </c>
      <c r="D7" s="90">
        <f>IF(SUM(B7)&lt;&gt;0,E7/B7,"")</f>
        <v>0.30625092798812176</v>
      </c>
      <c r="E7" s="91">
        <v>2062.6</v>
      </c>
    </row>
    <row r="8" spans="1:5" s="40" customFormat="1" outlineLevel="1" x14ac:dyDescent="0.25">
      <c r="A8" s="92" t="s">
        <v>189</v>
      </c>
      <c r="B8" s="89">
        <v>6735</v>
      </c>
      <c r="C8" s="93" t="s">
        <v>55</v>
      </c>
      <c r="D8" s="90">
        <f>IF(SUM(B8)&lt;&gt;0,E8/B8,"")</f>
        <v>0.29008760207869339</v>
      </c>
      <c r="E8" s="91">
        <v>1953.74</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81B81-45D6-4CCF-A60A-13397E61D1E1}">
  <sheetPr>
    <outlinePr summaryBelow="0"/>
    <pageSetUpPr fitToPage="1"/>
  </sheetPr>
  <dimension ref="A1:E10"/>
  <sheetViews>
    <sheetView showGridLines="0" workbookViewId="0">
      <pane ySplit="3" topLeftCell="A4" activePane="bottomLeft" state="frozenSplit"/>
      <selection pane="bottomLeft"/>
    </sheetView>
  </sheetViews>
  <sheetFormatPr defaultRowHeight="15" outlineLevelRow="1" x14ac:dyDescent="0.25"/>
  <cols>
    <col min="1" max="1" width="75.7109375" style="67" customWidth="1"/>
    <col min="2" max="2" width="16.7109375" style="68" customWidth="1"/>
    <col min="3" max="3" width="9.140625" style="4"/>
    <col min="4" max="4" width="14.7109375" style="69" customWidth="1"/>
    <col min="5" max="5" width="16.7109375" style="70" customWidth="1"/>
  </cols>
  <sheetData>
    <row r="1" spans="1:5" s="81" customFormat="1" ht="18" customHeight="1" x14ac:dyDescent="0.25">
      <c r="A1" s="82" t="s">
        <v>190</v>
      </c>
      <c r="B1" s="77">
        <v>0</v>
      </c>
      <c r="C1" s="78"/>
      <c r="D1" s="79"/>
      <c r="E1" s="80"/>
    </row>
    <row r="3" spans="1:5" s="76" customFormat="1" x14ac:dyDescent="0.25">
      <c r="A3" s="71" t="s">
        <v>11</v>
      </c>
      <c r="B3" s="72" t="s">
        <v>49</v>
      </c>
      <c r="C3" s="73" t="s">
        <v>50</v>
      </c>
      <c r="D3" s="74" t="s">
        <v>51</v>
      </c>
      <c r="E3" s="75" t="s">
        <v>12</v>
      </c>
    </row>
    <row r="4" spans="1:5" s="86" customFormat="1" ht="18" customHeight="1" x14ac:dyDescent="0.25">
      <c r="A4" s="87" t="s">
        <v>191</v>
      </c>
      <c r="B4" s="83">
        <v>0</v>
      </c>
      <c r="C4" s="88"/>
      <c r="D4" s="84" t="str">
        <f>IF(AND(SUM(B4)&lt;&gt;0,TRIM(C4)&lt;&gt;""),E4/B4,"")</f>
        <v/>
      </c>
      <c r="E4" s="85">
        <f>SUM(E5:E7)</f>
        <v>6059.38</v>
      </c>
    </row>
    <row r="5" spans="1:5" s="40" customFormat="1" outlineLevel="1" x14ac:dyDescent="0.25">
      <c r="A5" s="92" t="s">
        <v>192</v>
      </c>
      <c r="B5" s="89">
        <v>2</v>
      </c>
      <c r="C5" s="93" t="s">
        <v>115</v>
      </c>
      <c r="D5" s="90">
        <f>IF(SUM(B5)&lt;&gt;0,E5/B5,"")</f>
        <v>1036.875</v>
      </c>
      <c r="E5" s="91">
        <v>2073.75</v>
      </c>
    </row>
    <row r="6" spans="1:5" s="40" customFormat="1" outlineLevel="1" x14ac:dyDescent="0.25">
      <c r="A6" s="92" t="s">
        <v>193</v>
      </c>
      <c r="B6" s="89">
        <v>2</v>
      </c>
      <c r="C6" s="93" t="s">
        <v>115</v>
      </c>
      <c r="D6" s="90">
        <f>IF(SUM(B6)&lt;&gt;0,E6/B6,"")</f>
        <v>1436.875</v>
      </c>
      <c r="E6" s="91">
        <v>2873.75</v>
      </c>
    </row>
    <row r="7" spans="1:5" s="40" customFormat="1" outlineLevel="1" x14ac:dyDescent="0.25">
      <c r="A7" s="92" t="s">
        <v>194</v>
      </c>
      <c r="B7" s="89">
        <v>2</v>
      </c>
      <c r="C7" s="93" t="s">
        <v>115</v>
      </c>
      <c r="D7" s="90">
        <f>IF(SUM(B7)&lt;&gt;0,E7/B7,"")</f>
        <v>555.94000000000005</v>
      </c>
      <c r="E7" s="91">
        <v>1111.8800000000001</v>
      </c>
    </row>
    <row r="8" spans="1:5" s="86" customFormat="1" ht="18" customHeight="1" x14ac:dyDescent="0.25">
      <c r="A8" s="87" t="s">
        <v>195</v>
      </c>
      <c r="B8" s="83">
        <v>0</v>
      </c>
      <c r="C8" s="88"/>
      <c r="D8" s="84" t="str">
        <f>IF(AND(SUM(B8)&lt;&gt;0,TRIM(C8)&lt;&gt;""),E8/B8,"")</f>
        <v/>
      </c>
      <c r="E8" s="85">
        <f>SUM(E9:E10)</f>
        <v>496.65</v>
      </c>
    </row>
    <row r="9" spans="1:5" s="40" customFormat="1" outlineLevel="1" x14ac:dyDescent="0.25">
      <c r="A9" s="92" t="s">
        <v>196</v>
      </c>
      <c r="B9" s="89">
        <v>2</v>
      </c>
      <c r="C9" s="93" t="s">
        <v>115</v>
      </c>
      <c r="D9" s="90">
        <f>IF(SUM(B9)&lt;&gt;0,E9/B9,"")</f>
        <v>119.13</v>
      </c>
      <c r="E9" s="91">
        <v>238.26</v>
      </c>
    </row>
    <row r="10" spans="1:5" s="40" customFormat="1" outlineLevel="1" x14ac:dyDescent="0.25">
      <c r="A10" s="92" t="s">
        <v>197</v>
      </c>
      <c r="B10" s="89">
        <v>2</v>
      </c>
      <c r="C10" s="93" t="s">
        <v>115</v>
      </c>
      <c r="D10" s="90">
        <f>IF(SUM(B10)&lt;&gt;0,E10/B10,"")</f>
        <v>129.19499999999999</v>
      </c>
      <c r="E10" s="91">
        <v>258.39</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7B97D-36F1-4E67-9002-BCC64C925A39}">
  <sheetPr>
    <outlinePr summaryBelow="0"/>
    <pageSetUpPr fitToPage="1"/>
  </sheetPr>
  <dimension ref="A1:E5"/>
  <sheetViews>
    <sheetView showGridLines="0" workbookViewId="0">
      <pane ySplit="3" topLeftCell="A4" activePane="bottomLeft" state="frozenSplit"/>
      <selection pane="bottomLeft"/>
    </sheetView>
  </sheetViews>
  <sheetFormatPr defaultRowHeight="15" outlineLevelRow="1" x14ac:dyDescent="0.25"/>
  <cols>
    <col min="1" max="1" width="75.7109375" style="67" customWidth="1"/>
    <col min="2" max="2" width="16.7109375" style="68" customWidth="1"/>
    <col min="3" max="3" width="9.140625" style="4"/>
    <col min="4" max="4" width="14.7109375" style="69" customWidth="1"/>
    <col min="5" max="5" width="16.7109375" style="70" customWidth="1"/>
  </cols>
  <sheetData>
    <row r="1" spans="1:5" s="81" customFormat="1" ht="18" customHeight="1" x14ac:dyDescent="0.25">
      <c r="A1" s="82" t="s">
        <v>198</v>
      </c>
      <c r="B1" s="77">
        <v>0</v>
      </c>
      <c r="C1" s="78"/>
      <c r="D1" s="79"/>
      <c r="E1" s="80"/>
    </row>
    <row r="3" spans="1:5" s="76" customFormat="1" x14ac:dyDescent="0.25">
      <c r="A3" s="71" t="s">
        <v>11</v>
      </c>
      <c r="B3" s="72" t="s">
        <v>49</v>
      </c>
      <c r="C3" s="73" t="s">
        <v>50</v>
      </c>
      <c r="D3" s="74" t="s">
        <v>51</v>
      </c>
      <c r="E3" s="75" t="s">
        <v>12</v>
      </c>
    </row>
    <row r="4" spans="1:5" s="86" customFormat="1" ht="18" customHeight="1" x14ac:dyDescent="0.25">
      <c r="A4" s="87" t="s">
        <v>199</v>
      </c>
      <c r="B4" s="83">
        <v>0</v>
      </c>
      <c r="C4" s="88"/>
      <c r="D4" s="84" t="str">
        <f>IF(AND(SUM(B4)&lt;&gt;0,TRIM(C4)&lt;&gt;""),E4/B4,"")</f>
        <v/>
      </c>
      <c r="E4" s="85">
        <f>SUM(E5:E5)</f>
        <v>352480.71</v>
      </c>
    </row>
    <row r="5" spans="1:5" s="40" customFormat="1" outlineLevel="1" x14ac:dyDescent="0.25">
      <c r="A5" s="92" t="s">
        <v>200</v>
      </c>
      <c r="B5" s="89">
        <v>14060</v>
      </c>
      <c r="C5" s="93" t="s">
        <v>55</v>
      </c>
      <c r="D5" s="90">
        <f>IF(SUM(B5)&lt;&gt;0,E5/B5,"")</f>
        <v>25.069751778093885</v>
      </c>
      <c r="E5" s="91">
        <v>352480.71</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15C51-E197-4665-A2BF-AF2AC548DE75}">
  <sheetPr>
    <outlinePr summaryBelow="0"/>
    <pageSetUpPr fitToPage="1"/>
  </sheetPr>
  <dimension ref="A1:E5"/>
  <sheetViews>
    <sheetView showGridLines="0" workbookViewId="0">
      <pane ySplit="3" topLeftCell="A4" activePane="bottomLeft" state="frozenSplit"/>
      <selection pane="bottomLeft"/>
    </sheetView>
  </sheetViews>
  <sheetFormatPr defaultRowHeight="15" outlineLevelRow="1" x14ac:dyDescent="0.25"/>
  <cols>
    <col min="1" max="1" width="75.7109375" style="67" customWidth="1"/>
    <col min="2" max="2" width="16.7109375" style="68" customWidth="1"/>
    <col min="3" max="3" width="9.140625" style="4"/>
    <col min="4" max="4" width="14.7109375" style="69" customWidth="1"/>
    <col min="5" max="5" width="16.7109375" style="70" customWidth="1"/>
  </cols>
  <sheetData>
    <row r="1" spans="1:5" s="81" customFormat="1" ht="18" customHeight="1" x14ac:dyDescent="0.25">
      <c r="A1" s="82" t="s">
        <v>201</v>
      </c>
      <c r="B1" s="77">
        <v>0</v>
      </c>
      <c r="C1" s="78"/>
      <c r="D1" s="79"/>
      <c r="E1" s="80"/>
    </row>
    <row r="3" spans="1:5" s="76" customFormat="1" x14ac:dyDescent="0.25">
      <c r="A3" s="71" t="s">
        <v>11</v>
      </c>
      <c r="B3" s="72" t="s">
        <v>49</v>
      </c>
      <c r="C3" s="73" t="s">
        <v>50</v>
      </c>
      <c r="D3" s="74" t="s">
        <v>51</v>
      </c>
      <c r="E3" s="75" t="s">
        <v>12</v>
      </c>
    </row>
    <row r="4" spans="1:5" s="86" customFormat="1" ht="18" customHeight="1" x14ac:dyDescent="0.25">
      <c r="A4" s="87" t="s">
        <v>202</v>
      </c>
      <c r="B4" s="83">
        <v>0</v>
      </c>
      <c r="C4" s="88"/>
      <c r="D4" s="84" t="str">
        <f>IF(AND(SUM(B4)&lt;&gt;0,TRIM(C4)&lt;&gt;""),E4/B4,"")</f>
        <v/>
      </c>
      <c r="E4" s="85">
        <f>SUM(E5:E5)</f>
        <v>70000</v>
      </c>
    </row>
    <row r="5" spans="1:5" s="40" customFormat="1" outlineLevel="1" x14ac:dyDescent="0.25">
      <c r="A5" s="92" t="s">
        <v>203</v>
      </c>
      <c r="B5" s="89">
        <v>17500</v>
      </c>
      <c r="C5" s="93" t="s">
        <v>204</v>
      </c>
      <c r="D5" s="90">
        <f>IF(SUM(B5)&lt;&gt;0,E5/B5,"")</f>
        <v>4</v>
      </c>
      <c r="E5" s="91">
        <v>70000</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EE613-4B6A-49BF-908C-B385CE6D353C}">
  <sheetPr>
    <outlinePr summaryBelow="0"/>
    <pageSetUpPr fitToPage="1"/>
  </sheetPr>
  <dimension ref="A1:E5"/>
  <sheetViews>
    <sheetView showGridLines="0" workbookViewId="0">
      <pane ySplit="3" topLeftCell="A4" activePane="bottomLeft" state="frozenSplit"/>
      <selection pane="bottomLeft"/>
    </sheetView>
  </sheetViews>
  <sheetFormatPr defaultRowHeight="15" outlineLevelRow="1" x14ac:dyDescent="0.25"/>
  <cols>
    <col min="1" max="1" width="75.7109375" style="67" customWidth="1"/>
    <col min="2" max="2" width="16.7109375" style="68" customWidth="1"/>
    <col min="3" max="3" width="9.140625" style="4"/>
    <col min="4" max="4" width="14.7109375" style="69" customWidth="1"/>
    <col min="5" max="5" width="16.7109375" style="70" customWidth="1"/>
  </cols>
  <sheetData>
    <row r="1" spans="1:5" s="81" customFormat="1" ht="18" customHeight="1" x14ac:dyDescent="0.25">
      <c r="A1" s="82" t="s">
        <v>205</v>
      </c>
      <c r="B1" s="77">
        <v>0</v>
      </c>
      <c r="C1" s="78"/>
      <c r="D1" s="79"/>
      <c r="E1" s="80"/>
    </row>
    <row r="3" spans="1:5" s="76" customFormat="1" x14ac:dyDescent="0.25">
      <c r="A3" s="71" t="s">
        <v>11</v>
      </c>
      <c r="B3" s="72" t="s">
        <v>49</v>
      </c>
      <c r="C3" s="73" t="s">
        <v>50</v>
      </c>
      <c r="D3" s="74" t="s">
        <v>51</v>
      </c>
      <c r="E3" s="75" t="s">
        <v>12</v>
      </c>
    </row>
    <row r="4" spans="1:5" s="86" customFormat="1" ht="18" customHeight="1" x14ac:dyDescent="0.25">
      <c r="A4" s="87" t="s">
        <v>206</v>
      </c>
      <c r="B4" s="83">
        <v>0</v>
      </c>
      <c r="C4" s="88"/>
      <c r="D4" s="84" t="str">
        <f>IF(AND(SUM(B4)&lt;&gt;0,TRIM(C4)&lt;&gt;""),E4/B4,"")</f>
        <v/>
      </c>
      <c r="E4" s="85">
        <f>SUM(E5:E5)</f>
        <v>131250</v>
      </c>
    </row>
    <row r="5" spans="1:5" s="40" customFormat="1" outlineLevel="1" x14ac:dyDescent="0.25">
      <c r="A5" s="92" t="s">
        <v>207</v>
      </c>
      <c r="B5" s="89">
        <v>17500</v>
      </c>
      <c r="C5" s="93" t="s">
        <v>204</v>
      </c>
      <c r="D5" s="90">
        <f>IF(SUM(B5)&lt;&gt;0,E5/B5,"")</f>
        <v>7.5</v>
      </c>
      <c r="E5" s="91">
        <v>131250</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11974-EE48-4D8F-9DA2-0B55841FFFE0}">
  <sheetPr codeName="Sheet5"/>
  <dimension ref="A1:B7"/>
  <sheetViews>
    <sheetView workbookViewId="0">
      <pane ySplit="1" topLeftCell="A2" activePane="bottomLeft" state="frozen"/>
      <selection pane="bottomLeft" activeCell="B2" sqref="B2"/>
    </sheetView>
  </sheetViews>
  <sheetFormatPr defaultRowHeight="18" customHeight="1" x14ac:dyDescent="0.25"/>
  <cols>
    <col min="1" max="1" width="75.7109375" style="32" customWidth="1"/>
    <col min="2" max="2" width="18.7109375" style="41" customWidth="1"/>
    <col min="3" max="16384" width="9.140625" style="40"/>
  </cols>
  <sheetData>
    <row r="1" spans="1:2" s="43" customFormat="1" ht="21" customHeight="1" x14ac:dyDescent="0.25">
      <c r="A1" s="42" t="s">
        <v>25</v>
      </c>
      <c r="B1" s="42" t="s">
        <v>19</v>
      </c>
    </row>
    <row r="2" spans="1:2" ht="18" customHeight="1" x14ac:dyDescent="0.25">
      <c r="A2" s="32" t="s">
        <v>20</v>
      </c>
      <c r="B2" s="66" t="s">
        <v>48</v>
      </c>
    </row>
    <row r="3" spans="1:2" ht="18" customHeight="1" x14ac:dyDescent="0.25">
      <c r="A3" s="32" t="s">
        <v>21</v>
      </c>
      <c r="B3" s="66" t="s">
        <v>48</v>
      </c>
    </row>
    <row r="4" spans="1:2" ht="18" customHeight="1" x14ac:dyDescent="0.25">
      <c r="A4" s="32" t="s">
        <v>22</v>
      </c>
      <c r="B4" s="66" t="s">
        <v>48</v>
      </c>
    </row>
    <row r="5" spans="1:2" ht="18" customHeight="1" x14ac:dyDescent="0.25">
      <c r="A5" s="32" t="s">
        <v>23</v>
      </c>
      <c r="B5" s="66" t="s">
        <v>48</v>
      </c>
    </row>
    <row r="6" spans="1:2" ht="18" customHeight="1" x14ac:dyDescent="0.25">
      <c r="A6" s="32" t="s">
        <v>24</v>
      </c>
      <c r="B6" s="66" t="s">
        <v>48</v>
      </c>
    </row>
    <row r="7" spans="1:2" ht="18" customHeight="1" x14ac:dyDescent="0.25">
      <c r="A7" s="32" t="s">
        <v>26</v>
      </c>
      <c r="B7" s="66" t="s">
        <v>48</v>
      </c>
    </row>
  </sheetData>
  <autoFilter ref="A1:B1" xr:uid="{10CF33A7-50A1-449D-9B6F-A6AED7EC614B}"/>
  <pageMargins left="0.7" right="0.7" top="0.75" bottom="0.75" header="0.3" footer="0.3"/>
  <pageSetup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D240B-D8F5-404A-9FBC-E871A8B2F2C5}">
  <sheetPr>
    <outlinePr summaryBelow="0"/>
    <pageSetUpPr fitToPage="1"/>
  </sheetPr>
  <dimension ref="A1:E5"/>
  <sheetViews>
    <sheetView showGridLines="0" workbookViewId="0">
      <pane ySplit="3" topLeftCell="A4" activePane="bottomLeft" state="frozenSplit"/>
      <selection pane="bottomLeft"/>
    </sheetView>
  </sheetViews>
  <sheetFormatPr defaultRowHeight="15" outlineLevelRow="1" x14ac:dyDescent="0.25"/>
  <cols>
    <col min="1" max="1" width="75.7109375" style="67" customWidth="1"/>
    <col min="2" max="2" width="16.7109375" style="68" customWidth="1"/>
    <col min="3" max="3" width="9.140625" style="4"/>
    <col min="4" max="4" width="14.7109375" style="69" customWidth="1"/>
    <col min="5" max="5" width="16.7109375" style="70" customWidth="1"/>
  </cols>
  <sheetData>
    <row r="1" spans="1:5" s="81" customFormat="1" ht="18" customHeight="1" x14ac:dyDescent="0.25">
      <c r="A1" s="82" t="s">
        <v>208</v>
      </c>
      <c r="B1" s="77">
        <v>0</v>
      </c>
      <c r="C1" s="78"/>
      <c r="D1" s="79"/>
      <c r="E1" s="80"/>
    </row>
    <row r="3" spans="1:5" s="76" customFormat="1" x14ac:dyDescent="0.25">
      <c r="A3" s="71" t="s">
        <v>11</v>
      </c>
      <c r="B3" s="72" t="s">
        <v>49</v>
      </c>
      <c r="C3" s="73" t="s">
        <v>50</v>
      </c>
      <c r="D3" s="74" t="s">
        <v>51</v>
      </c>
      <c r="E3" s="75" t="s">
        <v>12</v>
      </c>
    </row>
    <row r="4" spans="1:5" s="86" customFormat="1" ht="18" customHeight="1" x14ac:dyDescent="0.25">
      <c r="A4" s="87" t="s">
        <v>209</v>
      </c>
      <c r="B4" s="83">
        <v>0</v>
      </c>
      <c r="C4" s="88"/>
      <c r="D4" s="84" t="str">
        <f>IF(AND(SUM(B4)&lt;&gt;0,TRIM(C4)&lt;&gt;""),E4/B4,"")</f>
        <v/>
      </c>
      <c r="E4" s="85">
        <f>SUM(E5:E5)</f>
        <v>183750</v>
      </c>
    </row>
    <row r="5" spans="1:5" s="40" customFormat="1" outlineLevel="1" x14ac:dyDescent="0.25">
      <c r="A5" s="92" t="s">
        <v>210</v>
      </c>
      <c r="B5" s="89">
        <v>17500</v>
      </c>
      <c r="C5" s="93" t="s">
        <v>204</v>
      </c>
      <c r="D5" s="90">
        <f>IF(SUM(B5)&lt;&gt;0,E5/B5,"")</f>
        <v>10.5</v>
      </c>
      <c r="E5" s="91">
        <v>183750</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A5BAE-D30D-4578-92FF-CA96DC38D67D}">
  <sheetPr>
    <outlinePr summaryBelow="0"/>
    <pageSetUpPr fitToPage="1"/>
  </sheetPr>
  <dimension ref="A1:E5"/>
  <sheetViews>
    <sheetView showGridLines="0" workbookViewId="0">
      <pane ySplit="3" topLeftCell="A4" activePane="bottomLeft" state="frozenSplit"/>
      <selection pane="bottomLeft"/>
    </sheetView>
  </sheetViews>
  <sheetFormatPr defaultRowHeight="15" outlineLevelRow="1" x14ac:dyDescent="0.25"/>
  <cols>
    <col min="1" max="1" width="75.7109375" style="67" customWidth="1"/>
    <col min="2" max="2" width="16.7109375" style="68" customWidth="1"/>
    <col min="3" max="3" width="9.140625" style="4"/>
    <col min="4" max="4" width="14.7109375" style="69" customWidth="1"/>
    <col min="5" max="5" width="16.7109375" style="70" customWidth="1"/>
  </cols>
  <sheetData>
    <row r="1" spans="1:5" s="81" customFormat="1" ht="18" customHeight="1" x14ac:dyDescent="0.25">
      <c r="A1" s="82" t="s">
        <v>211</v>
      </c>
      <c r="B1" s="77">
        <v>0</v>
      </c>
      <c r="C1" s="78"/>
      <c r="D1" s="79"/>
      <c r="E1" s="80"/>
    </row>
    <row r="3" spans="1:5" s="76" customFormat="1" x14ac:dyDescent="0.25">
      <c r="A3" s="71" t="s">
        <v>11</v>
      </c>
      <c r="B3" s="72" t="s">
        <v>49</v>
      </c>
      <c r="C3" s="73" t="s">
        <v>50</v>
      </c>
      <c r="D3" s="74" t="s">
        <v>51</v>
      </c>
      <c r="E3" s="75" t="s">
        <v>12</v>
      </c>
    </row>
    <row r="4" spans="1:5" s="86" customFormat="1" ht="18" customHeight="1" x14ac:dyDescent="0.25">
      <c r="A4" s="87" t="s">
        <v>212</v>
      </c>
      <c r="B4" s="83">
        <v>0</v>
      </c>
      <c r="C4" s="88"/>
      <c r="D4" s="84" t="str">
        <f>IF(AND(SUM(B4)&lt;&gt;0,TRIM(C4)&lt;&gt;""),E4/B4,"")</f>
        <v/>
      </c>
      <c r="E4" s="85">
        <f>SUM(E5:E5)</f>
        <v>210000</v>
      </c>
    </row>
    <row r="5" spans="1:5" s="40" customFormat="1" outlineLevel="1" x14ac:dyDescent="0.25">
      <c r="A5" s="92" t="s">
        <v>213</v>
      </c>
      <c r="B5" s="89">
        <v>17500</v>
      </c>
      <c r="C5" s="93" t="s">
        <v>204</v>
      </c>
      <c r="D5" s="90">
        <f>IF(SUM(B5)&lt;&gt;0,E5/B5,"")</f>
        <v>12</v>
      </c>
      <c r="E5" s="91">
        <v>210000</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0E84E-F0D0-4216-A921-D259D91B1A99}">
  <sheetPr codeName="Sheet1">
    <pageSetUpPr fitToPage="1"/>
  </sheetPr>
  <dimension ref="A1:AJ63"/>
  <sheetViews>
    <sheetView showGridLines="0" tabSelected="1" workbookViewId="0">
      <pane xSplit="4" ySplit="3" topLeftCell="E4" activePane="bottomRight" state="frozen"/>
      <selection pane="topRight" activeCell="E1" sqref="E1"/>
      <selection pane="bottomLeft" activeCell="A4" sqref="A4"/>
      <selection pane="bottomRight" activeCell="A4" sqref="A4"/>
    </sheetView>
  </sheetViews>
  <sheetFormatPr defaultColWidth="9.140625" defaultRowHeight="12" x14ac:dyDescent="0.25"/>
  <cols>
    <col min="1" max="1" width="49.140625" style="33" customWidth="1"/>
    <col min="2" max="2" width="12.7109375" style="20" customWidth="1"/>
    <col min="3" max="3" width="9.7109375" style="21" customWidth="1"/>
    <col min="4" max="4" width="1.7109375" style="11" customWidth="1"/>
    <col min="5" max="5" width="12.7109375" style="20" customWidth="1"/>
    <col min="6" max="6" width="9.7109375" style="21" customWidth="1"/>
    <col min="7" max="7" width="12.7109375" style="20" customWidth="1"/>
    <col min="8" max="8" width="9.7109375" style="21" customWidth="1"/>
    <col min="9" max="9" width="12.7109375" style="20" customWidth="1"/>
    <col min="10" max="10" width="9.7109375" style="21" customWidth="1"/>
    <col min="11" max="11" width="12.7109375" style="20" customWidth="1"/>
    <col min="12" max="12" width="9.7109375" style="21" customWidth="1"/>
    <col min="13" max="13" width="12.7109375" style="20" customWidth="1"/>
    <col min="14" max="14" width="9.7109375" style="21" customWidth="1"/>
    <col min="15" max="15" width="12.7109375" style="20" customWidth="1"/>
    <col min="16" max="16" width="9.7109375" style="21" customWidth="1"/>
    <col min="17" max="17" width="12.7109375" style="20" customWidth="1"/>
    <col min="18" max="18" width="9.7109375" style="21" customWidth="1"/>
    <col min="19" max="19" width="12.7109375" style="20" customWidth="1"/>
    <col min="20" max="20" width="9.7109375" style="21" customWidth="1"/>
    <col min="21" max="21" width="12.7109375" style="20" customWidth="1"/>
    <col min="22" max="22" width="9.7109375" style="21" customWidth="1"/>
    <col min="23" max="23" width="12.7109375" style="20" customWidth="1"/>
    <col min="24" max="24" width="9.7109375" style="21" customWidth="1"/>
    <col min="25" max="25" width="12.7109375" style="20" customWidth="1"/>
    <col min="26" max="26" width="9.7109375" style="21" customWidth="1"/>
    <col min="27" max="27" width="12.7109375" style="20" customWidth="1"/>
    <col min="28" max="28" width="9.7109375" style="21" customWidth="1"/>
    <col min="29" max="29" width="12.7109375" style="20" customWidth="1"/>
    <col min="30" max="30" width="9.7109375" style="21" customWidth="1"/>
    <col min="31" max="31" width="12.7109375" style="20" customWidth="1"/>
    <col min="32" max="32" width="9.7109375" style="21" customWidth="1"/>
    <col min="33" max="33" width="12.7109375" style="20" customWidth="1"/>
    <col min="34" max="34" width="9.7109375" style="21" customWidth="1"/>
    <col min="35" max="35" width="12.7109375" style="20" customWidth="1"/>
    <col min="36" max="36" width="9.7109375" style="21" customWidth="1"/>
    <col min="37" max="16384" width="9.140625" style="11"/>
  </cols>
  <sheetData>
    <row r="1" spans="1:36" s="39" customFormat="1" ht="27" customHeight="1" x14ac:dyDescent="0.25">
      <c r="A1" s="33"/>
      <c r="B1" s="44" t="s">
        <v>10</v>
      </c>
      <c r="C1" s="45"/>
      <c r="E1" s="94" t="str">
        <f>'                0331'!Description</f>
        <v>Structural Concrete</v>
      </c>
      <c r="F1" s="46"/>
      <c r="G1" s="94" t="str">
        <f>'                0510'!Description</f>
        <v>Structural Steel</v>
      </c>
      <c r="H1" s="46"/>
      <c r="I1" s="94" t="str">
        <f>'                0550'!Description</f>
        <v>Miscellaneous Metals</v>
      </c>
      <c r="J1" s="46"/>
      <c r="K1" s="94" t="str">
        <f>'                0780'!Description</f>
        <v>Fire &amp; Smoke Protection</v>
      </c>
      <c r="L1" s="46"/>
      <c r="M1" s="94" t="str">
        <f>'                0810'!Description</f>
        <v>Doors, Frames &amp; Hardware</v>
      </c>
      <c r="N1" s="46"/>
      <c r="O1" s="94" t="str">
        <f>'                0830'!Description</f>
        <v>Specialty Doors &amp; Frames</v>
      </c>
      <c r="P1" s="46"/>
      <c r="Q1" s="94" t="str">
        <f>'                0920'!Description</f>
        <v>Drywall, Carpentry &amp; Acoustical</v>
      </c>
      <c r="R1" s="46"/>
      <c r="S1" s="94" t="str">
        <f>'                0930'!Description</f>
        <v>Ceramic Tile</v>
      </c>
      <c r="T1" s="46"/>
      <c r="U1" s="94" t="str">
        <f>'                0960'!Description</f>
        <v>Flooring</v>
      </c>
      <c r="V1" s="46"/>
      <c r="W1" s="94" t="str">
        <f>'                0990'!Description</f>
        <v>Painting &amp; Coating</v>
      </c>
      <c r="X1" s="46"/>
      <c r="Y1" s="94" t="str">
        <f>'                1028'!Description</f>
        <v>Toilet Partitions &amp; Accessories</v>
      </c>
      <c r="Z1" s="46"/>
      <c r="AA1" s="94" t="str">
        <f>'                1334'!Description</f>
        <v>Fabricated Engineered Structures</v>
      </c>
      <c r="AB1" s="46"/>
      <c r="AC1" s="94" t="str">
        <f>'                2100'!Description</f>
        <v>Fire Suppression</v>
      </c>
      <c r="AD1" s="46"/>
      <c r="AE1" s="94" t="str">
        <f>'                2200'!Description</f>
        <v>Plumbing</v>
      </c>
      <c r="AF1" s="46"/>
      <c r="AG1" s="94" t="str">
        <f>'                2300'!Description</f>
        <v>HVAC</v>
      </c>
      <c r="AH1" s="46"/>
      <c r="AI1" s="94" t="str">
        <f>'                2600'!Description</f>
        <v>Electrical</v>
      </c>
      <c r="AJ1" s="46"/>
    </row>
    <row r="2" spans="1:36" ht="15" customHeight="1" x14ac:dyDescent="0.25">
      <c r="A2" s="34"/>
      <c r="B2" s="12">
        <v>17500</v>
      </c>
      <c r="C2" s="24" t="s">
        <v>204</v>
      </c>
      <c r="E2" s="12">
        <f>'                0331'!Quantity</f>
        <v>0</v>
      </c>
      <c r="F2" s="24" t="str">
        <f>IF('                0331'!UnitName&lt;&gt;"",'                0331'!UnitName,"")</f>
        <v/>
      </c>
      <c r="G2" s="12">
        <f>'                0510'!Quantity</f>
        <v>0</v>
      </c>
      <c r="H2" s="24" t="str">
        <f>IF('                0510'!UnitName&lt;&gt;"",'                0510'!UnitName,"")</f>
        <v/>
      </c>
      <c r="I2" s="12">
        <f>'                0550'!Quantity</f>
        <v>0</v>
      </c>
      <c r="J2" s="24" t="str">
        <f>IF('                0550'!UnitName&lt;&gt;"",'                0550'!UnitName,"")</f>
        <v/>
      </c>
      <c r="K2" s="12">
        <f>'                0780'!Quantity</f>
        <v>0</v>
      </c>
      <c r="L2" s="24" t="str">
        <f>IF('                0780'!UnitName&lt;&gt;"",'                0780'!UnitName,"")</f>
        <v/>
      </c>
      <c r="M2" s="12">
        <f>'                0810'!Quantity</f>
        <v>0</v>
      </c>
      <c r="N2" s="24" t="str">
        <f>IF('                0810'!UnitName&lt;&gt;"",'                0810'!UnitName,"")</f>
        <v/>
      </c>
      <c r="O2" s="12">
        <f>'                0830'!Quantity</f>
        <v>0</v>
      </c>
      <c r="P2" s="24" t="str">
        <f>IF('                0830'!UnitName&lt;&gt;"",'                0830'!UnitName,"")</f>
        <v/>
      </c>
      <c r="Q2" s="12">
        <f>'                0920'!Quantity</f>
        <v>0</v>
      </c>
      <c r="R2" s="24" t="str">
        <f>IF('                0920'!UnitName&lt;&gt;"",'                0920'!UnitName,"")</f>
        <v/>
      </c>
      <c r="S2" s="12">
        <f>'                0930'!Quantity</f>
        <v>0</v>
      </c>
      <c r="T2" s="24" t="str">
        <f>IF('                0930'!UnitName&lt;&gt;"",'                0930'!UnitName,"")</f>
        <v/>
      </c>
      <c r="U2" s="12">
        <f>'                0960'!Quantity</f>
        <v>0</v>
      </c>
      <c r="V2" s="24" t="str">
        <f>IF('                0960'!UnitName&lt;&gt;"",'                0960'!UnitName,"")</f>
        <v/>
      </c>
      <c r="W2" s="12">
        <f>'                0990'!Quantity</f>
        <v>0</v>
      </c>
      <c r="X2" s="24" t="str">
        <f>IF('                0990'!UnitName&lt;&gt;"",'                0990'!UnitName,"")</f>
        <v/>
      </c>
      <c r="Y2" s="12">
        <f>'                1028'!Quantity</f>
        <v>0</v>
      </c>
      <c r="Z2" s="24" t="str">
        <f>IF('                1028'!UnitName&lt;&gt;"",'                1028'!UnitName,"")</f>
        <v/>
      </c>
      <c r="AA2" s="12">
        <f>'                1334'!Quantity</f>
        <v>0</v>
      </c>
      <c r="AB2" s="24" t="str">
        <f>IF('                1334'!UnitName&lt;&gt;"",'                1334'!UnitName,"")</f>
        <v/>
      </c>
      <c r="AC2" s="12">
        <f>'                2100'!Quantity</f>
        <v>0</v>
      </c>
      <c r="AD2" s="24" t="str">
        <f>IF('                2100'!UnitName&lt;&gt;"",'                2100'!UnitName,"")</f>
        <v/>
      </c>
      <c r="AE2" s="12">
        <f>'                2200'!Quantity</f>
        <v>0</v>
      </c>
      <c r="AF2" s="24" t="str">
        <f>IF('                2200'!UnitName&lt;&gt;"",'                2200'!UnitName,"")</f>
        <v/>
      </c>
      <c r="AG2" s="12">
        <f>'                2300'!Quantity</f>
        <v>0</v>
      </c>
      <c r="AH2" s="24" t="str">
        <f>IF('                2300'!UnitName&lt;&gt;"",'                2300'!UnitName,"")</f>
        <v/>
      </c>
      <c r="AI2" s="12">
        <f>'                2600'!Quantity</f>
        <v>0</v>
      </c>
      <c r="AJ2" s="24" t="str">
        <f>IF('                2600'!UnitName&lt;&gt;"",'                2600'!UnitName,"")</f>
        <v/>
      </c>
    </row>
    <row r="3" spans="1:36" ht="15" customHeight="1" x14ac:dyDescent="0.25">
      <c r="A3" s="35" t="s">
        <v>11</v>
      </c>
      <c r="B3" s="13" t="s">
        <v>12</v>
      </c>
      <c r="C3" s="14" t="s">
        <v>13</v>
      </c>
      <c r="D3" s="15"/>
      <c r="E3" s="13" t="s">
        <v>12</v>
      </c>
      <c r="F3" s="14" t="s">
        <v>13</v>
      </c>
      <c r="G3" s="13" t="s">
        <v>12</v>
      </c>
      <c r="H3" s="14" t="s">
        <v>13</v>
      </c>
      <c r="I3" s="13" t="s">
        <v>12</v>
      </c>
      <c r="J3" s="14" t="s">
        <v>13</v>
      </c>
      <c r="K3" s="13" t="s">
        <v>12</v>
      </c>
      <c r="L3" s="14" t="s">
        <v>13</v>
      </c>
      <c r="M3" s="13" t="s">
        <v>12</v>
      </c>
      <c r="N3" s="14" t="s">
        <v>13</v>
      </c>
      <c r="O3" s="13" t="s">
        <v>12</v>
      </c>
      <c r="P3" s="14" t="s">
        <v>13</v>
      </c>
      <c r="Q3" s="13" t="s">
        <v>12</v>
      </c>
      <c r="R3" s="14" t="s">
        <v>13</v>
      </c>
      <c r="S3" s="13" t="s">
        <v>12</v>
      </c>
      <c r="T3" s="14" t="s">
        <v>13</v>
      </c>
      <c r="U3" s="13" t="s">
        <v>12</v>
      </c>
      <c r="V3" s="14" t="s">
        <v>13</v>
      </c>
      <c r="W3" s="13" t="s">
        <v>12</v>
      </c>
      <c r="X3" s="14" t="s">
        <v>13</v>
      </c>
      <c r="Y3" s="13" t="s">
        <v>12</v>
      </c>
      <c r="Z3" s="14" t="s">
        <v>13</v>
      </c>
      <c r="AA3" s="13" t="s">
        <v>12</v>
      </c>
      <c r="AB3" s="14" t="s">
        <v>13</v>
      </c>
      <c r="AC3" s="13" t="s">
        <v>12</v>
      </c>
      <c r="AD3" s="14" t="s">
        <v>13</v>
      </c>
      <c r="AE3" s="13" t="s">
        <v>12</v>
      </c>
      <c r="AF3" s="14" t="s">
        <v>13</v>
      </c>
      <c r="AG3" s="13" t="s">
        <v>12</v>
      </c>
      <c r="AH3" s="14" t="s">
        <v>13</v>
      </c>
      <c r="AI3" s="13" t="s">
        <v>12</v>
      </c>
      <c r="AJ3" s="14" t="s">
        <v>13</v>
      </c>
    </row>
    <row r="4" spans="1:36" ht="15" customHeight="1" x14ac:dyDescent="0.25">
      <c r="A4" s="36" t="s">
        <v>53</v>
      </c>
      <c r="B4" s="16">
        <f>SUM(E4,G4,I4,K4,M4,O4,Q4,S4,U4,W4,Y4,AA4,AC4,AE4,AG4,AI4)</f>
        <v>15915.6</v>
      </c>
      <c r="C4" s="17">
        <f>IF(AND(ISNUMBER(JobSize),JobSize&lt;&gt;0),B4/JobSize,0)</f>
        <v>0.90946285714285713</v>
      </c>
      <c r="E4" s="16">
        <f>'                0331'!$E$4</f>
        <v>15915.6</v>
      </c>
      <c r="F4" s="17" t="str">
        <f t="shared" ref="F4:AH4" si="0">IF(AND(ISNUMBER(E$2),E$2&lt;&gt;0,E4&lt;&gt;""),E4/E$2,"")</f>
        <v/>
      </c>
      <c r="G4" s="16"/>
      <c r="H4" s="17" t="str">
        <f t="shared" ref="H4:AH4" si="1">IF(AND(ISNUMBER(G$2),G$2&lt;&gt;0,G4&lt;&gt;""),G4/G$2,"")</f>
        <v/>
      </c>
      <c r="I4" s="16"/>
      <c r="J4" s="17" t="str">
        <f t="shared" ref="J4:AH4" si="2">IF(AND(ISNUMBER(I$2),I$2&lt;&gt;0,I4&lt;&gt;""),I4/I$2,"")</f>
        <v/>
      </c>
      <c r="K4" s="16"/>
      <c r="L4" s="17" t="str">
        <f t="shared" ref="L4:AH4" si="3">IF(AND(ISNUMBER(K$2),K$2&lt;&gt;0,K4&lt;&gt;""),K4/K$2,"")</f>
        <v/>
      </c>
      <c r="M4" s="16"/>
      <c r="N4" s="17" t="str">
        <f t="shared" ref="N4:AH4" si="4">IF(AND(ISNUMBER(M$2),M$2&lt;&gt;0,M4&lt;&gt;""),M4/M$2,"")</f>
        <v/>
      </c>
      <c r="O4" s="16"/>
      <c r="P4" s="17" t="str">
        <f t="shared" ref="P4:AH4" si="5">IF(AND(ISNUMBER(O$2),O$2&lt;&gt;0,O4&lt;&gt;""),O4/O$2,"")</f>
        <v/>
      </c>
      <c r="Q4" s="16"/>
      <c r="R4" s="17" t="str">
        <f t="shared" ref="R4:AH4" si="6">IF(AND(ISNUMBER(Q$2),Q$2&lt;&gt;0,Q4&lt;&gt;""),Q4/Q$2,"")</f>
        <v/>
      </c>
      <c r="S4" s="16"/>
      <c r="T4" s="17" t="str">
        <f t="shared" ref="T4:AH4" si="7">IF(AND(ISNUMBER(S$2),S$2&lt;&gt;0,S4&lt;&gt;""),S4/S$2,"")</f>
        <v/>
      </c>
      <c r="U4" s="16"/>
      <c r="V4" s="17" t="str">
        <f t="shared" ref="V4:AH4" si="8">IF(AND(ISNUMBER(U$2),U$2&lt;&gt;0,U4&lt;&gt;""),U4/U$2,"")</f>
        <v/>
      </c>
      <c r="W4" s="16"/>
      <c r="X4" s="17" t="str">
        <f t="shared" ref="X4:AH4" si="9">IF(AND(ISNUMBER(W$2),W$2&lt;&gt;0,W4&lt;&gt;""),W4/W$2,"")</f>
        <v/>
      </c>
      <c r="Y4" s="16"/>
      <c r="Z4" s="17" t="str">
        <f t="shared" ref="Z4:AH4" si="10">IF(AND(ISNUMBER(Y$2),Y$2&lt;&gt;0,Y4&lt;&gt;""),Y4/Y$2,"")</f>
        <v/>
      </c>
      <c r="AA4" s="16"/>
      <c r="AB4" s="17" t="str">
        <f t="shared" ref="AB4:AH4" si="11">IF(AND(ISNUMBER(AA$2),AA$2&lt;&gt;0,AA4&lt;&gt;""),AA4/AA$2,"")</f>
        <v/>
      </c>
      <c r="AC4" s="16"/>
      <c r="AD4" s="17" t="str">
        <f t="shared" ref="AD4:AH4" si="12">IF(AND(ISNUMBER(AC$2),AC$2&lt;&gt;0,AC4&lt;&gt;""),AC4/AC$2,"")</f>
        <v/>
      </c>
      <c r="AE4" s="16"/>
      <c r="AF4" s="17" t="str">
        <f t="shared" ref="AF4:AH4" si="13">IF(AND(ISNUMBER(AE$2),AE$2&lt;&gt;0,AE4&lt;&gt;""),AE4/AE$2,"")</f>
        <v/>
      </c>
      <c r="AG4" s="16"/>
      <c r="AH4" s="17" t="str">
        <f t="shared" ref="AH4:AH53" si="14">IF(AND(ISNUMBER(AG$2),AG$2&lt;&gt;0,AG4&lt;&gt;""),AG4/AG$2,"")</f>
        <v/>
      </c>
      <c r="AI4" s="16"/>
      <c r="AJ4" s="17" t="str">
        <f t="shared" ref="AJ4:AJ53" si="15">IF(AND(ISNUMBER(AI$2),AI$2&lt;&gt;0,AI4&lt;&gt;""),AI4/AI$2,"")</f>
        <v/>
      </c>
    </row>
    <row r="5" spans="1:36" ht="15" customHeight="1" x14ac:dyDescent="0.25">
      <c r="A5" s="36" t="s">
        <v>56</v>
      </c>
      <c r="B5" s="16">
        <f>SUM(E5,G5,I5,K5,M5,O5,Q5,S5,U5,W5,Y5,AA5,AC5,AE5,AG5,AI5)</f>
        <v>18943.55</v>
      </c>
      <c r="C5" s="17">
        <f>IF(AND(ISNUMBER(JobSize),JobSize&lt;&gt;0),B5/JobSize,0)</f>
        <v>1.0824885714285715</v>
      </c>
      <c r="E5" s="16">
        <f>'                0331'!$E$6</f>
        <v>18943.55</v>
      </c>
      <c r="F5" s="17" t="str">
        <f t="shared" ref="F5:AH5" si="16">IF(AND(ISNUMBER(E$2),E$2&lt;&gt;0,E5&lt;&gt;""),E5/E$2,"")</f>
        <v/>
      </c>
      <c r="G5" s="16"/>
      <c r="H5" s="17" t="str">
        <f t="shared" ref="H5:AH5" si="17">IF(AND(ISNUMBER(G$2),G$2&lt;&gt;0,G5&lt;&gt;""),G5/G$2,"")</f>
        <v/>
      </c>
      <c r="I5" s="16"/>
      <c r="J5" s="17" t="str">
        <f t="shared" ref="J5:AH5" si="18">IF(AND(ISNUMBER(I$2),I$2&lt;&gt;0,I5&lt;&gt;""),I5/I$2,"")</f>
        <v/>
      </c>
      <c r="K5" s="16"/>
      <c r="L5" s="17" t="str">
        <f t="shared" ref="L5:AH5" si="19">IF(AND(ISNUMBER(K$2),K$2&lt;&gt;0,K5&lt;&gt;""),K5/K$2,"")</f>
        <v/>
      </c>
      <c r="M5" s="16"/>
      <c r="N5" s="17" t="str">
        <f t="shared" ref="N5:AH5" si="20">IF(AND(ISNUMBER(M$2),M$2&lt;&gt;0,M5&lt;&gt;""),M5/M$2,"")</f>
        <v/>
      </c>
      <c r="O5" s="16"/>
      <c r="P5" s="17" t="str">
        <f t="shared" ref="P5:AH5" si="21">IF(AND(ISNUMBER(O$2),O$2&lt;&gt;0,O5&lt;&gt;""),O5/O$2,"")</f>
        <v/>
      </c>
      <c r="Q5" s="16"/>
      <c r="R5" s="17" t="str">
        <f t="shared" ref="R5:AH5" si="22">IF(AND(ISNUMBER(Q$2),Q$2&lt;&gt;0,Q5&lt;&gt;""),Q5/Q$2,"")</f>
        <v/>
      </c>
      <c r="S5" s="16"/>
      <c r="T5" s="17" t="str">
        <f t="shared" ref="T5:AH5" si="23">IF(AND(ISNUMBER(S$2),S$2&lt;&gt;0,S5&lt;&gt;""),S5/S$2,"")</f>
        <v/>
      </c>
      <c r="U5" s="16"/>
      <c r="V5" s="17" t="str">
        <f t="shared" ref="V5:AH5" si="24">IF(AND(ISNUMBER(U$2),U$2&lt;&gt;0,U5&lt;&gt;""),U5/U$2,"")</f>
        <v/>
      </c>
      <c r="W5" s="16"/>
      <c r="X5" s="17" t="str">
        <f t="shared" ref="X5:AH5" si="25">IF(AND(ISNUMBER(W$2),W$2&lt;&gt;0,W5&lt;&gt;""),W5/W$2,"")</f>
        <v/>
      </c>
      <c r="Y5" s="16"/>
      <c r="Z5" s="17" t="str">
        <f t="shared" ref="Z5:AH5" si="26">IF(AND(ISNUMBER(Y$2),Y$2&lt;&gt;0,Y5&lt;&gt;""),Y5/Y$2,"")</f>
        <v/>
      </c>
      <c r="AA5" s="16"/>
      <c r="AB5" s="17" t="str">
        <f t="shared" ref="AB5:AH5" si="27">IF(AND(ISNUMBER(AA$2),AA$2&lt;&gt;0,AA5&lt;&gt;""),AA5/AA$2,"")</f>
        <v/>
      </c>
      <c r="AC5" s="16"/>
      <c r="AD5" s="17" t="str">
        <f t="shared" ref="AD5:AH5" si="28">IF(AND(ISNUMBER(AC$2),AC$2&lt;&gt;0,AC5&lt;&gt;""),AC5/AC$2,"")</f>
        <v/>
      </c>
      <c r="AE5" s="16"/>
      <c r="AF5" s="17" t="str">
        <f t="shared" ref="AF5:AH5" si="29">IF(AND(ISNUMBER(AE$2),AE$2&lt;&gt;0,AE5&lt;&gt;""),AE5/AE$2,"")</f>
        <v/>
      </c>
      <c r="AG5" s="16"/>
      <c r="AH5" s="17" t="str">
        <f t="shared" si="14"/>
        <v/>
      </c>
      <c r="AI5" s="16"/>
      <c r="AJ5" s="17" t="str">
        <f t="shared" si="15"/>
        <v/>
      </c>
    </row>
    <row r="6" spans="1:36" ht="15" customHeight="1" x14ac:dyDescent="0.25">
      <c r="A6" s="36" t="s">
        <v>59</v>
      </c>
      <c r="B6" s="16">
        <f>SUM(E6,G6,I6,K6,M6,O6,Q6,S6,U6,W6,Y6,AA6,AC6,AE6,AG6,AI6)</f>
        <v>1438.44</v>
      </c>
      <c r="C6" s="17">
        <f>IF(AND(ISNUMBER(JobSize),JobSize&lt;&gt;0),B6/JobSize,0)</f>
        <v>8.2196571428571438E-2</v>
      </c>
      <c r="E6" s="16">
        <f>'                0331'!$E$9</f>
        <v>1438.44</v>
      </c>
      <c r="F6" s="17" t="str">
        <f t="shared" ref="F6:AH6" si="30">IF(AND(ISNUMBER(E$2),E$2&lt;&gt;0,E6&lt;&gt;""),E6/E$2,"")</f>
        <v/>
      </c>
      <c r="G6" s="16"/>
      <c r="H6" s="17" t="str">
        <f t="shared" ref="H6:AH6" si="31">IF(AND(ISNUMBER(G$2),G$2&lt;&gt;0,G6&lt;&gt;""),G6/G$2,"")</f>
        <v/>
      </c>
      <c r="I6" s="16"/>
      <c r="J6" s="17" t="str">
        <f t="shared" ref="J6:AH6" si="32">IF(AND(ISNUMBER(I$2),I$2&lt;&gt;0,I6&lt;&gt;""),I6/I$2,"")</f>
        <v/>
      </c>
      <c r="K6" s="16"/>
      <c r="L6" s="17" t="str">
        <f t="shared" ref="L6:AH6" si="33">IF(AND(ISNUMBER(K$2),K$2&lt;&gt;0,K6&lt;&gt;""),K6/K$2,"")</f>
        <v/>
      </c>
      <c r="M6" s="16"/>
      <c r="N6" s="17" t="str">
        <f t="shared" ref="N6:AH6" si="34">IF(AND(ISNUMBER(M$2),M$2&lt;&gt;0,M6&lt;&gt;""),M6/M$2,"")</f>
        <v/>
      </c>
      <c r="O6" s="16"/>
      <c r="P6" s="17" t="str">
        <f t="shared" ref="P6:AH6" si="35">IF(AND(ISNUMBER(O$2),O$2&lt;&gt;0,O6&lt;&gt;""),O6/O$2,"")</f>
        <v/>
      </c>
      <c r="Q6" s="16"/>
      <c r="R6" s="17" t="str">
        <f t="shared" ref="R6:AH6" si="36">IF(AND(ISNUMBER(Q$2),Q$2&lt;&gt;0,Q6&lt;&gt;""),Q6/Q$2,"")</f>
        <v/>
      </c>
      <c r="S6" s="16"/>
      <c r="T6" s="17" t="str">
        <f t="shared" ref="T6:AH6" si="37">IF(AND(ISNUMBER(S$2),S$2&lt;&gt;0,S6&lt;&gt;""),S6/S$2,"")</f>
        <v/>
      </c>
      <c r="U6" s="16"/>
      <c r="V6" s="17" t="str">
        <f t="shared" ref="V6:AH6" si="38">IF(AND(ISNUMBER(U$2),U$2&lt;&gt;0,U6&lt;&gt;""),U6/U$2,"")</f>
        <v/>
      </c>
      <c r="W6" s="16"/>
      <c r="X6" s="17" t="str">
        <f t="shared" ref="X6:AH6" si="39">IF(AND(ISNUMBER(W$2),W$2&lt;&gt;0,W6&lt;&gt;""),W6/W$2,"")</f>
        <v/>
      </c>
      <c r="Y6" s="16"/>
      <c r="Z6" s="17" t="str">
        <f t="shared" ref="Z6:AH6" si="40">IF(AND(ISNUMBER(Y$2),Y$2&lt;&gt;0,Y6&lt;&gt;""),Y6/Y$2,"")</f>
        <v/>
      </c>
      <c r="AA6" s="16"/>
      <c r="AB6" s="17" t="str">
        <f t="shared" ref="AB6:AH6" si="41">IF(AND(ISNUMBER(AA$2),AA$2&lt;&gt;0,AA6&lt;&gt;""),AA6/AA$2,"")</f>
        <v/>
      </c>
      <c r="AC6" s="16"/>
      <c r="AD6" s="17" t="str">
        <f t="shared" ref="AD6:AH6" si="42">IF(AND(ISNUMBER(AC$2),AC$2&lt;&gt;0,AC6&lt;&gt;""),AC6/AC$2,"")</f>
        <v/>
      </c>
      <c r="AE6" s="16"/>
      <c r="AF6" s="17" t="str">
        <f t="shared" ref="AF6:AH6" si="43">IF(AND(ISNUMBER(AE$2),AE$2&lt;&gt;0,AE6&lt;&gt;""),AE6/AE$2,"")</f>
        <v/>
      </c>
      <c r="AG6" s="16"/>
      <c r="AH6" s="17" t="str">
        <f t="shared" si="14"/>
        <v/>
      </c>
      <c r="AI6" s="16"/>
      <c r="AJ6" s="17" t="str">
        <f t="shared" si="15"/>
        <v/>
      </c>
    </row>
    <row r="7" spans="1:36" ht="15" customHeight="1" x14ac:dyDescent="0.25">
      <c r="A7" s="36" t="s">
        <v>63</v>
      </c>
      <c r="B7" s="16">
        <f>SUM(E7,G7,I7,K7,M7,O7,Q7,S7,U7,W7,Y7,AA7,AC7,AE7,AG7,AI7)</f>
        <v>62061.07</v>
      </c>
      <c r="C7" s="17">
        <f>IF(AND(ISNUMBER(JobSize),JobSize&lt;&gt;0),B7/JobSize,0)</f>
        <v>3.5463468571428569</v>
      </c>
      <c r="E7" s="16">
        <f>'                0331'!$E$12</f>
        <v>62061.07</v>
      </c>
      <c r="F7" s="17" t="str">
        <f t="shared" ref="F7:AH7" si="44">IF(AND(ISNUMBER(E$2),E$2&lt;&gt;0,E7&lt;&gt;""),E7/E$2,"")</f>
        <v/>
      </c>
      <c r="G7" s="16"/>
      <c r="H7" s="17" t="str">
        <f t="shared" ref="H7:AH7" si="45">IF(AND(ISNUMBER(G$2),G$2&lt;&gt;0,G7&lt;&gt;""),G7/G$2,"")</f>
        <v/>
      </c>
      <c r="I7" s="16"/>
      <c r="J7" s="17" t="str">
        <f t="shared" ref="J7:AH7" si="46">IF(AND(ISNUMBER(I$2),I$2&lt;&gt;0,I7&lt;&gt;""),I7/I$2,"")</f>
        <v/>
      </c>
      <c r="K7" s="16"/>
      <c r="L7" s="17" t="str">
        <f t="shared" ref="L7:AH7" si="47">IF(AND(ISNUMBER(K$2),K$2&lt;&gt;0,K7&lt;&gt;""),K7/K$2,"")</f>
        <v/>
      </c>
      <c r="M7" s="16"/>
      <c r="N7" s="17" t="str">
        <f t="shared" ref="N7:AH7" si="48">IF(AND(ISNUMBER(M$2),M$2&lt;&gt;0,M7&lt;&gt;""),M7/M$2,"")</f>
        <v/>
      </c>
      <c r="O7" s="16"/>
      <c r="P7" s="17" t="str">
        <f t="shared" ref="P7:AH7" si="49">IF(AND(ISNUMBER(O$2),O$2&lt;&gt;0,O7&lt;&gt;""),O7/O$2,"")</f>
        <v/>
      </c>
      <c r="Q7" s="16"/>
      <c r="R7" s="17" t="str">
        <f t="shared" ref="R7:AH7" si="50">IF(AND(ISNUMBER(Q$2),Q$2&lt;&gt;0,Q7&lt;&gt;""),Q7/Q$2,"")</f>
        <v/>
      </c>
      <c r="S7" s="16"/>
      <c r="T7" s="17" t="str">
        <f t="shared" ref="T7:AH7" si="51">IF(AND(ISNUMBER(S$2),S$2&lt;&gt;0,S7&lt;&gt;""),S7/S$2,"")</f>
        <v/>
      </c>
      <c r="U7" s="16"/>
      <c r="V7" s="17" t="str">
        <f t="shared" ref="V7:AH7" si="52">IF(AND(ISNUMBER(U$2),U$2&lt;&gt;0,U7&lt;&gt;""),U7/U$2,"")</f>
        <v/>
      </c>
      <c r="W7" s="16"/>
      <c r="X7" s="17" t="str">
        <f t="shared" ref="X7:AH7" si="53">IF(AND(ISNUMBER(W$2),W$2&lt;&gt;0,W7&lt;&gt;""),W7/W$2,"")</f>
        <v/>
      </c>
      <c r="Y7" s="16"/>
      <c r="Z7" s="17" t="str">
        <f t="shared" ref="Z7:AH7" si="54">IF(AND(ISNUMBER(Y$2),Y$2&lt;&gt;0,Y7&lt;&gt;""),Y7/Y$2,"")</f>
        <v/>
      </c>
      <c r="AA7" s="16"/>
      <c r="AB7" s="17" t="str">
        <f t="shared" ref="AB7:AH7" si="55">IF(AND(ISNUMBER(AA$2),AA$2&lt;&gt;0,AA7&lt;&gt;""),AA7/AA$2,"")</f>
        <v/>
      </c>
      <c r="AC7" s="16"/>
      <c r="AD7" s="17" t="str">
        <f t="shared" ref="AD7:AH7" si="56">IF(AND(ISNUMBER(AC$2),AC$2&lt;&gt;0,AC7&lt;&gt;""),AC7/AC$2,"")</f>
        <v/>
      </c>
      <c r="AE7" s="16"/>
      <c r="AF7" s="17" t="str">
        <f t="shared" ref="AF7:AH7" si="57">IF(AND(ISNUMBER(AE$2),AE$2&lt;&gt;0,AE7&lt;&gt;""),AE7/AE$2,"")</f>
        <v/>
      </c>
      <c r="AG7" s="16"/>
      <c r="AH7" s="17" t="str">
        <f t="shared" si="14"/>
        <v/>
      </c>
      <c r="AI7" s="16"/>
      <c r="AJ7" s="17" t="str">
        <f t="shared" si="15"/>
        <v/>
      </c>
    </row>
    <row r="8" spans="1:36" ht="15" customHeight="1" x14ac:dyDescent="0.25">
      <c r="A8" s="36" t="s">
        <v>65</v>
      </c>
      <c r="B8" s="16">
        <f>SUM(E8,G8,I8,K8,M8,O8,Q8,S8,U8,W8,Y8,AA8,AC8,AE8,AG8,AI8)</f>
        <v>4449.28</v>
      </c>
      <c r="C8" s="17">
        <f>IF(AND(ISNUMBER(JobSize),JobSize&lt;&gt;0),B8/JobSize,0)</f>
        <v>0.25424457142857143</v>
      </c>
      <c r="E8" s="16">
        <f>'                0331'!$E$14</f>
        <v>4449.28</v>
      </c>
      <c r="F8" s="17" t="str">
        <f t="shared" ref="F8:AH8" si="58">IF(AND(ISNUMBER(E$2),E$2&lt;&gt;0,E8&lt;&gt;""),E8/E$2,"")</f>
        <v/>
      </c>
      <c r="G8" s="16"/>
      <c r="H8" s="17" t="str">
        <f t="shared" ref="H8:AH8" si="59">IF(AND(ISNUMBER(G$2),G$2&lt;&gt;0,G8&lt;&gt;""),G8/G$2,"")</f>
        <v/>
      </c>
      <c r="I8" s="16"/>
      <c r="J8" s="17" t="str">
        <f t="shared" ref="J8:AH8" si="60">IF(AND(ISNUMBER(I$2),I$2&lt;&gt;0,I8&lt;&gt;""),I8/I$2,"")</f>
        <v/>
      </c>
      <c r="K8" s="16"/>
      <c r="L8" s="17" t="str">
        <f t="shared" ref="L8:AH8" si="61">IF(AND(ISNUMBER(K$2),K$2&lt;&gt;0,K8&lt;&gt;""),K8/K$2,"")</f>
        <v/>
      </c>
      <c r="M8" s="16"/>
      <c r="N8" s="17" t="str">
        <f t="shared" ref="N8:AH8" si="62">IF(AND(ISNUMBER(M$2),M$2&lt;&gt;0,M8&lt;&gt;""),M8/M$2,"")</f>
        <v/>
      </c>
      <c r="O8" s="16"/>
      <c r="P8" s="17" t="str">
        <f t="shared" ref="P8:AH8" si="63">IF(AND(ISNUMBER(O$2),O$2&lt;&gt;0,O8&lt;&gt;""),O8/O$2,"")</f>
        <v/>
      </c>
      <c r="Q8" s="16"/>
      <c r="R8" s="17" t="str">
        <f t="shared" ref="R8:AH8" si="64">IF(AND(ISNUMBER(Q$2),Q$2&lt;&gt;0,Q8&lt;&gt;""),Q8/Q$2,"")</f>
        <v/>
      </c>
      <c r="S8" s="16"/>
      <c r="T8" s="17" t="str">
        <f t="shared" ref="T8:AH8" si="65">IF(AND(ISNUMBER(S$2),S$2&lt;&gt;0,S8&lt;&gt;""),S8/S$2,"")</f>
        <v/>
      </c>
      <c r="U8" s="16"/>
      <c r="V8" s="17" t="str">
        <f t="shared" ref="V8:AH8" si="66">IF(AND(ISNUMBER(U$2),U$2&lt;&gt;0,U8&lt;&gt;""),U8/U$2,"")</f>
        <v/>
      </c>
      <c r="W8" s="16"/>
      <c r="X8" s="17" t="str">
        <f t="shared" ref="X8:AH8" si="67">IF(AND(ISNUMBER(W$2),W$2&lt;&gt;0,W8&lt;&gt;""),W8/W$2,"")</f>
        <v/>
      </c>
      <c r="Y8" s="16"/>
      <c r="Z8" s="17" t="str">
        <f t="shared" ref="Z8:AH8" si="68">IF(AND(ISNUMBER(Y$2),Y$2&lt;&gt;0,Y8&lt;&gt;""),Y8/Y$2,"")</f>
        <v/>
      </c>
      <c r="AA8" s="16"/>
      <c r="AB8" s="17" t="str">
        <f t="shared" ref="AB8:AH8" si="69">IF(AND(ISNUMBER(AA$2),AA$2&lt;&gt;0,AA8&lt;&gt;""),AA8/AA$2,"")</f>
        <v/>
      </c>
      <c r="AC8" s="16"/>
      <c r="AD8" s="17" t="str">
        <f t="shared" ref="AD8:AH8" si="70">IF(AND(ISNUMBER(AC$2),AC$2&lt;&gt;0,AC8&lt;&gt;""),AC8/AC$2,"")</f>
        <v/>
      </c>
      <c r="AE8" s="16"/>
      <c r="AF8" s="17" t="str">
        <f t="shared" ref="AF8:AH8" si="71">IF(AND(ISNUMBER(AE$2),AE$2&lt;&gt;0,AE8&lt;&gt;""),AE8/AE$2,"")</f>
        <v/>
      </c>
      <c r="AG8" s="16"/>
      <c r="AH8" s="17" t="str">
        <f t="shared" si="14"/>
        <v/>
      </c>
      <c r="AI8" s="16"/>
      <c r="AJ8" s="17" t="str">
        <f t="shared" si="15"/>
        <v/>
      </c>
    </row>
    <row r="9" spans="1:36" ht="15" customHeight="1" x14ac:dyDescent="0.25">
      <c r="A9" s="36" t="s">
        <v>68</v>
      </c>
      <c r="B9" s="16">
        <f>SUM(E9,G9,I9,K9,M9,O9,Q9,S9,U9,W9,Y9,AA9,AC9,AE9,AG9,AI9)</f>
        <v>2072.8199999999997</v>
      </c>
      <c r="C9" s="17">
        <f>IF(AND(ISNUMBER(JobSize),JobSize&lt;&gt;0),B9/JobSize,0)</f>
        <v>0.11844685714285713</v>
      </c>
      <c r="E9" s="16">
        <f>'                0331'!$E$17</f>
        <v>2072.8199999999997</v>
      </c>
      <c r="F9" s="17" t="str">
        <f t="shared" ref="F9:AH9" si="72">IF(AND(ISNUMBER(E$2),E$2&lt;&gt;0,E9&lt;&gt;""),E9/E$2,"")</f>
        <v/>
      </c>
      <c r="G9" s="16"/>
      <c r="H9" s="17" t="str">
        <f t="shared" ref="H9:AH9" si="73">IF(AND(ISNUMBER(G$2),G$2&lt;&gt;0,G9&lt;&gt;""),G9/G$2,"")</f>
        <v/>
      </c>
      <c r="I9" s="16"/>
      <c r="J9" s="17" t="str">
        <f t="shared" ref="J9:AH9" si="74">IF(AND(ISNUMBER(I$2),I$2&lt;&gt;0,I9&lt;&gt;""),I9/I$2,"")</f>
        <v/>
      </c>
      <c r="K9" s="16"/>
      <c r="L9" s="17" t="str">
        <f t="shared" ref="L9:AH9" si="75">IF(AND(ISNUMBER(K$2),K$2&lt;&gt;0,K9&lt;&gt;""),K9/K$2,"")</f>
        <v/>
      </c>
      <c r="M9" s="16"/>
      <c r="N9" s="17" t="str">
        <f t="shared" ref="N9:AH9" si="76">IF(AND(ISNUMBER(M$2),M$2&lt;&gt;0,M9&lt;&gt;""),M9/M$2,"")</f>
        <v/>
      </c>
      <c r="O9" s="16"/>
      <c r="P9" s="17" t="str">
        <f t="shared" ref="P9:AH9" si="77">IF(AND(ISNUMBER(O$2),O$2&lt;&gt;0,O9&lt;&gt;""),O9/O$2,"")</f>
        <v/>
      </c>
      <c r="Q9" s="16"/>
      <c r="R9" s="17" t="str">
        <f t="shared" ref="R9:AH9" si="78">IF(AND(ISNUMBER(Q$2),Q$2&lt;&gt;0,Q9&lt;&gt;""),Q9/Q$2,"")</f>
        <v/>
      </c>
      <c r="S9" s="16"/>
      <c r="T9" s="17" t="str">
        <f t="shared" ref="T9:AH9" si="79">IF(AND(ISNUMBER(S$2),S$2&lt;&gt;0,S9&lt;&gt;""),S9/S$2,"")</f>
        <v/>
      </c>
      <c r="U9" s="16"/>
      <c r="V9" s="17" t="str">
        <f t="shared" ref="V9:AH9" si="80">IF(AND(ISNUMBER(U$2),U$2&lt;&gt;0,U9&lt;&gt;""),U9/U$2,"")</f>
        <v/>
      </c>
      <c r="W9" s="16"/>
      <c r="X9" s="17" t="str">
        <f t="shared" ref="X9:AH9" si="81">IF(AND(ISNUMBER(W$2),W$2&lt;&gt;0,W9&lt;&gt;""),W9/W$2,"")</f>
        <v/>
      </c>
      <c r="Y9" s="16"/>
      <c r="Z9" s="17" t="str">
        <f t="shared" ref="Z9:AH9" si="82">IF(AND(ISNUMBER(Y$2),Y$2&lt;&gt;0,Y9&lt;&gt;""),Y9/Y$2,"")</f>
        <v/>
      </c>
      <c r="AA9" s="16"/>
      <c r="AB9" s="17" t="str">
        <f t="shared" ref="AB9:AH9" si="83">IF(AND(ISNUMBER(AA$2),AA$2&lt;&gt;0,AA9&lt;&gt;""),AA9/AA$2,"")</f>
        <v/>
      </c>
      <c r="AC9" s="16"/>
      <c r="AD9" s="17" t="str">
        <f t="shared" ref="AD9:AH9" si="84">IF(AND(ISNUMBER(AC$2),AC$2&lt;&gt;0,AC9&lt;&gt;""),AC9/AC$2,"")</f>
        <v/>
      </c>
      <c r="AE9" s="16"/>
      <c r="AF9" s="17" t="str">
        <f t="shared" ref="AF9:AH9" si="85">IF(AND(ISNUMBER(AE$2),AE$2&lt;&gt;0,AE9&lt;&gt;""),AE9/AE$2,"")</f>
        <v/>
      </c>
      <c r="AG9" s="16"/>
      <c r="AH9" s="17" t="str">
        <f t="shared" si="14"/>
        <v/>
      </c>
      <c r="AI9" s="16"/>
      <c r="AJ9" s="17" t="str">
        <f t="shared" si="15"/>
        <v/>
      </c>
    </row>
    <row r="10" spans="1:36" ht="15" customHeight="1" x14ac:dyDescent="0.25">
      <c r="A10" s="36" t="s">
        <v>70</v>
      </c>
      <c r="B10" s="16">
        <f>SUM(E10,G10,I10,K10,M10,O10,Q10,S10,U10,W10,Y10,AA10,AC10,AE10,AG10,AI10)</f>
        <v>42101.93</v>
      </c>
      <c r="C10" s="17">
        <f>IF(AND(ISNUMBER(JobSize),JobSize&lt;&gt;0),B10/JobSize,0)</f>
        <v>2.4058245714285715</v>
      </c>
      <c r="E10" s="16">
        <f>'                0331'!$E$19</f>
        <v>42101.93</v>
      </c>
      <c r="F10" s="17" t="str">
        <f t="shared" ref="F10:AH10" si="86">IF(AND(ISNUMBER(E$2),E$2&lt;&gt;0,E10&lt;&gt;""),E10/E$2,"")</f>
        <v/>
      </c>
      <c r="G10" s="16"/>
      <c r="H10" s="17" t="str">
        <f t="shared" ref="H10:AH10" si="87">IF(AND(ISNUMBER(G$2),G$2&lt;&gt;0,G10&lt;&gt;""),G10/G$2,"")</f>
        <v/>
      </c>
      <c r="I10" s="16"/>
      <c r="J10" s="17" t="str">
        <f t="shared" ref="J10:AH10" si="88">IF(AND(ISNUMBER(I$2),I$2&lt;&gt;0,I10&lt;&gt;""),I10/I$2,"")</f>
        <v/>
      </c>
      <c r="K10" s="16"/>
      <c r="L10" s="17" t="str">
        <f t="shared" ref="L10:AH10" si="89">IF(AND(ISNUMBER(K$2),K$2&lt;&gt;0,K10&lt;&gt;""),K10/K$2,"")</f>
        <v/>
      </c>
      <c r="M10" s="16"/>
      <c r="N10" s="17" t="str">
        <f t="shared" ref="N10:AH10" si="90">IF(AND(ISNUMBER(M$2),M$2&lt;&gt;0,M10&lt;&gt;""),M10/M$2,"")</f>
        <v/>
      </c>
      <c r="O10" s="16"/>
      <c r="P10" s="17" t="str">
        <f t="shared" ref="P10:AH10" si="91">IF(AND(ISNUMBER(O$2),O$2&lt;&gt;0,O10&lt;&gt;""),O10/O$2,"")</f>
        <v/>
      </c>
      <c r="Q10" s="16"/>
      <c r="R10" s="17" t="str">
        <f t="shared" ref="R10:AH10" si="92">IF(AND(ISNUMBER(Q$2),Q$2&lt;&gt;0,Q10&lt;&gt;""),Q10/Q$2,"")</f>
        <v/>
      </c>
      <c r="S10" s="16"/>
      <c r="T10" s="17" t="str">
        <f t="shared" ref="T10:AH10" si="93">IF(AND(ISNUMBER(S$2),S$2&lt;&gt;0,S10&lt;&gt;""),S10/S$2,"")</f>
        <v/>
      </c>
      <c r="U10" s="16"/>
      <c r="V10" s="17" t="str">
        <f t="shared" ref="V10:AH10" si="94">IF(AND(ISNUMBER(U$2),U$2&lt;&gt;0,U10&lt;&gt;""),U10/U$2,"")</f>
        <v/>
      </c>
      <c r="W10" s="16"/>
      <c r="X10" s="17" t="str">
        <f t="shared" ref="X10:AH10" si="95">IF(AND(ISNUMBER(W$2),W$2&lt;&gt;0,W10&lt;&gt;""),W10/W$2,"")</f>
        <v/>
      </c>
      <c r="Y10" s="16"/>
      <c r="Z10" s="17" t="str">
        <f t="shared" ref="Z10:AH10" si="96">IF(AND(ISNUMBER(Y$2),Y$2&lt;&gt;0,Y10&lt;&gt;""),Y10/Y$2,"")</f>
        <v/>
      </c>
      <c r="AA10" s="16"/>
      <c r="AB10" s="17" t="str">
        <f t="shared" ref="AB10:AH10" si="97">IF(AND(ISNUMBER(AA$2),AA$2&lt;&gt;0,AA10&lt;&gt;""),AA10/AA$2,"")</f>
        <v/>
      </c>
      <c r="AC10" s="16"/>
      <c r="AD10" s="17" t="str">
        <f t="shared" ref="AD10:AH10" si="98">IF(AND(ISNUMBER(AC$2),AC$2&lt;&gt;0,AC10&lt;&gt;""),AC10/AC$2,"")</f>
        <v/>
      </c>
      <c r="AE10" s="16"/>
      <c r="AF10" s="17" t="str">
        <f t="shared" ref="AF10:AH10" si="99">IF(AND(ISNUMBER(AE$2),AE$2&lt;&gt;0,AE10&lt;&gt;""),AE10/AE$2,"")</f>
        <v/>
      </c>
      <c r="AG10" s="16"/>
      <c r="AH10" s="17" t="str">
        <f t="shared" si="14"/>
        <v/>
      </c>
      <c r="AI10" s="16"/>
      <c r="AJ10" s="17" t="str">
        <f t="shared" si="15"/>
        <v/>
      </c>
    </row>
    <row r="11" spans="1:36" ht="15" customHeight="1" x14ac:dyDescent="0.25">
      <c r="A11" s="36" t="s">
        <v>74</v>
      </c>
      <c r="B11" s="16">
        <f>SUM(E11,G11,I11,K11,M11,O11,Q11,S11,U11,W11,Y11,AA11,AC11,AE11,AG11,AI11)</f>
        <v>34538.61</v>
      </c>
      <c r="C11" s="17">
        <f>IF(AND(ISNUMBER(JobSize),JobSize&lt;&gt;0),B11/JobSize,0)</f>
        <v>1.9736348571428572</v>
      </c>
      <c r="E11" s="16">
        <f>'                0331'!$E$22</f>
        <v>34538.61</v>
      </c>
      <c r="F11" s="17" t="str">
        <f t="shared" ref="F11:AH11" si="100">IF(AND(ISNUMBER(E$2),E$2&lt;&gt;0,E11&lt;&gt;""),E11/E$2,"")</f>
        <v/>
      </c>
      <c r="G11" s="16"/>
      <c r="H11" s="17" t="str">
        <f t="shared" ref="H11:AH11" si="101">IF(AND(ISNUMBER(G$2),G$2&lt;&gt;0,G11&lt;&gt;""),G11/G$2,"")</f>
        <v/>
      </c>
      <c r="I11" s="16"/>
      <c r="J11" s="17" t="str">
        <f t="shared" ref="J11:AH11" si="102">IF(AND(ISNUMBER(I$2),I$2&lt;&gt;0,I11&lt;&gt;""),I11/I$2,"")</f>
        <v/>
      </c>
      <c r="K11" s="16"/>
      <c r="L11" s="17" t="str">
        <f t="shared" ref="L11:AH11" si="103">IF(AND(ISNUMBER(K$2),K$2&lt;&gt;0,K11&lt;&gt;""),K11/K$2,"")</f>
        <v/>
      </c>
      <c r="M11" s="16"/>
      <c r="N11" s="17" t="str">
        <f t="shared" ref="N11:AH11" si="104">IF(AND(ISNUMBER(M$2),M$2&lt;&gt;0,M11&lt;&gt;""),M11/M$2,"")</f>
        <v/>
      </c>
      <c r="O11" s="16"/>
      <c r="P11" s="17" t="str">
        <f t="shared" ref="P11:AH11" si="105">IF(AND(ISNUMBER(O$2),O$2&lt;&gt;0,O11&lt;&gt;""),O11/O$2,"")</f>
        <v/>
      </c>
      <c r="Q11" s="16"/>
      <c r="R11" s="17" t="str">
        <f t="shared" ref="R11:AH11" si="106">IF(AND(ISNUMBER(Q$2),Q$2&lt;&gt;0,Q11&lt;&gt;""),Q11/Q$2,"")</f>
        <v/>
      </c>
      <c r="S11" s="16"/>
      <c r="T11" s="17" t="str">
        <f t="shared" ref="T11:AH11" si="107">IF(AND(ISNUMBER(S$2),S$2&lt;&gt;0,S11&lt;&gt;""),S11/S$2,"")</f>
        <v/>
      </c>
      <c r="U11" s="16"/>
      <c r="V11" s="17" t="str">
        <f t="shared" ref="V11:AH11" si="108">IF(AND(ISNUMBER(U$2),U$2&lt;&gt;0,U11&lt;&gt;""),U11/U$2,"")</f>
        <v/>
      </c>
      <c r="W11" s="16"/>
      <c r="X11" s="17" t="str">
        <f t="shared" ref="X11:AH11" si="109">IF(AND(ISNUMBER(W$2),W$2&lt;&gt;0,W11&lt;&gt;""),W11/W$2,"")</f>
        <v/>
      </c>
      <c r="Y11" s="16"/>
      <c r="Z11" s="17" t="str">
        <f t="shared" ref="Z11:AH11" si="110">IF(AND(ISNUMBER(Y$2),Y$2&lt;&gt;0,Y11&lt;&gt;""),Y11/Y$2,"")</f>
        <v/>
      </c>
      <c r="AA11" s="16"/>
      <c r="AB11" s="17" t="str">
        <f t="shared" ref="AB11:AH11" si="111">IF(AND(ISNUMBER(AA$2),AA$2&lt;&gt;0,AA11&lt;&gt;""),AA11/AA$2,"")</f>
        <v/>
      </c>
      <c r="AC11" s="16"/>
      <c r="AD11" s="17" t="str">
        <f t="shared" ref="AD11:AH11" si="112">IF(AND(ISNUMBER(AC$2),AC$2&lt;&gt;0,AC11&lt;&gt;""),AC11/AC$2,"")</f>
        <v/>
      </c>
      <c r="AE11" s="16"/>
      <c r="AF11" s="17" t="str">
        <f t="shared" ref="AF11:AH11" si="113">IF(AND(ISNUMBER(AE$2),AE$2&lt;&gt;0,AE11&lt;&gt;""),AE11/AE$2,"")</f>
        <v/>
      </c>
      <c r="AG11" s="16"/>
      <c r="AH11" s="17" t="str">
        <f t="shared" si="14"/>
        <v/>
      </c>
      <c r="AI11" s="16"/>
      <c r="AJ11" s="17" t="str">
        <f t="shared" si="15"/>
        <v/>
      </c>
    </row>
    <row r="12" spans="1:36" ht="15" customHeight="1" x14ac:dyDescent="0.25">
      <c r="A12" s="36" t="s">
        <v>82</v>
      </c>
      <c r="B12" s="16">
        <f>SUM(E12,G12,I12,K12,M12,O12,Q12,S12,U12,W12,Y12,AA12,AC12,AE12,AG12,AI12)</f>
        <v>2143.56</v>
      </c>
      <c r="C12" s="17">
        <f>IF(AND(ISNUMBER(JobSize),JobSize&lt;&gt;0),B12/JobSize,0)</f>
        <v>0.12248914285714285</v>
      </c>
      <c r="E12" s="16">
        <f>'                0331'!$E$29</f>
        <v>2143.56</v>
      </c>
      <c r="F12" s="17" t="str">
        <f t="shared" ref="F12:AH12" si="114">IF(AND(ISNUMBER(E$2),E$2&lt;&gt;0,E12&lt;&gt;""),E12/E$2,"")</f>
        <v/>
      </c>
      <c r="G12" s="16"/>
      <c r="H12" s="17" t="str">
        <f t="shared" ref="H12:AH12" si="115">IF(AND(ISNUMBER(G$2),G$2&lt;&gt;0,G12&lt;&gt;""),G12/G$2,"")</f>
        <v/>
      </c>
      <c r="I12" s="16"/>
      <c r="J12" s="17" t="str">
        <f t="shared" ref="J12:AH12" si="116">IF(AND(ISNUMBER(I$2),I$2&lt;&gt;0,I12&lt;&gt;""),I12/I$2,"")</f>
        <v/>
      </c>
      <c r="K12" s="16"/>
      <c r="L12" s="17" t="str">
        <f t="shared" ref="L12:AH12" si="117">IF(AND(ISNUMBER(K$2),K$2&lt;&gt;0,K12&lt;&gt;""),K12/K$2,"")</f>
        <v/>
      </c>
      <c r="M12" s="16"/>
      <c r="N12" s="17" t="str">
        <f t="shared" ref="N12:AH12" si="118">IF(AND(ISNUMBER(M$2),M$2&lt;&gt;0,M12&lt;&gt;""),M12/M$2,"")</f>
        <v/>
      </c>
      <c r="O12" s="16"/>
      <c r="P12" s="17" t="str">
        <f t="shared" ref="P12:AH12" si="119">IF(AND(ISNUMBER(O$2),O$2&lt;&gt;0,O12&lt;&gt;""),O12/O$2,"")</f>
        <v/>
      </c>
      <c r="Q12" s="16"/>
      <c r="R12" s="17" t="str">
        <f t="shared" ref="R12:AH12" si="120">IF(AND(ISNUMBER(Q$2),Q$2&lt;&gt;0,Q12&lt;&gt;""),Q12/Q$2,"")</f>
        <v/>
      </c>
      <c r="S12" s="16"/>
      <c r="T12" s="17" t="str">
        <f t="shared" ref="T12:AH12" si="121">IF(AND(ISNUMBER(S$2),S$2&lt;&gt;0,S12&lt;&gt;""),S12/S$2,"")</f>
        <v/>
      </c>
      <c r="U12" s="16"/>
      <c r="V12" s="17" t="str">
        <f t="shared" ref="V12:AH12" si="122">IF(AND(ISNUMBER(U$2),U$2&lt;&gt;0,U12&lt;&gt;""),U12/U$2,"")</f>
        <v/>
      </c>
      <c r="W12" s="16"/>
      <c r="X12" s="17" t="str">
        <f t="shared" ref="X12:AH12" si="123">IF(AND(ISNUMBER(W$2),W$2&lt;&gt;0,W12&lt;&gt;""),W12/W$2,"")</f>
        <v/>
      </c>
      <c r="Y12" s="16"/>
      <c r="Z12" s="17" t="str">
        <f t="shared" ref="Z12:AH12" si="124">IF(AND(ISNUMBER(Y$2),Y$2&lt;&gt;0,Y12&lt;&gt;""),Y12/Y$2,"")</f>
        <v/>
      </c>
      <c r="AA12" s="16"/>
      <c r="AB12" s="17" t="str">
        <f t="shared" ref="AB12:AH12" si="125">IF(AND(ISNUMBER(AA$2),AA$2&lt;&gt;0,AA12&lt;&gt;""),AA12/AA$2,"")</f>
        <v/>
      </c>
      <c r="AC12" s="16"/>
      <c r="AD12" s="17" t="str">
        <f t="shared" ref="AD12:AH12" si="126">IF(AND(ISNUMBER(AC$2),AC$2&lt;&gt;0,AC12&lt;&gt;""),AC12/AC$2,"")</f>
        <v/>
      </c>
      <c r="AE12" s="16"/>
      <c r="AF12" s="17" t="str">
        <f t="shared" ref="AF12:AH12" si="127">IF(AND(ISNUMBER(AE$2),AE$2&lt;&gt;0,AE12&lt;&gt;""),AE12/AE$2,"")</f>
        <v/>
      </c>
      <c r="AG12" s="16"/>
      <c r="AH12" s="17" t="str">
        <f t="shared" si="14"/>
        <v/>
      </c>
      <c r="AI12" s="16"/>
      <c r="AJ12" s="17" t="str">
        <f t="shared" si="15"/>
        <v/>
      </c>
    </row>
    <row r="13" spans="1:36" ht="15" customHeight="1" x14ac:dyDescent="0.25">
      <c r="A13" s="36" t="s">
        <v>84</v>
      </c>
      <c r="B13" s="16">
        <f>SUM(E13,G13,I13,K13,M13,O13,Q13,S13,U13,W13,Y13,AA13,AC13,AE13,AG13,AI13)</f>
        <v>6085.8799999999992</v>
      </c>
      <c r="C13" s="17">
        <f>IF(AND(ISNUMBER(JobSize),JobSize&lt;&gt;0),B13/JobSize,0)</f>
        <v>0.34776457142857137</v>
      </c>
      <c r="E13" s="16">
        <f>'                0331'!$E$31</f>
        <v>6085.8799999999992</v>
      </c>
      <c r="F13" s="17" t="str">
        <f t="shared" ref="F13:AH13" si="128">IF(AND(ISNUMBER(E$2),E$2&lt;&gt;0,E13&lt;&gt;""),E13/E$2,"")</f>
        <v/>
      </c>
      <c r="G13" s="16"/>
      <c r="H13" s="17" t="str">
        <f t="shared" ref="H13:AH13" si="129">IF(AND(ISNUMBER(G$2),G$2&lt;&gt;0,G13&lt;&gt;""),G13/G$2,"")</f>
        <v/>
      </c>
      <c r="I13" s="16"/>
      <c r="J13" s="17" t="str">
        <f t="shared" ref="J13:AH13" si="130">IF(AND(ISNUMBER(I$2),I$2&lt;&gt;0,I13&lt;&gt;""),I13/I$2,"")</f>
        <v/>
      </c>
      <c r="K13" s="16"/>
      <c r="L13" s="17" t="str">
        <f t="shared" ref="L13:AH13" si="131">IF(AND(ISNUMBER(K$2),K$2&lt;&gt;0,K13&lt;&gt;""),K13/K$2,"")</f>
        <v/>
      </c>
      <c r="M13" s="16"/>
      <c r="N13" s="17" t="str">
        <f t="shared" ref="N13:AH13" si="132">IF(AND(ISNUMBER(M$2),M$2&lt;&gt;0,M13&lt;&gt;""),M13/M$2,"")</f>
        <v/>
      </c>
      <c r="O13" s="16"/>
      <c r="P13" s="17" t="str">
        <f t="shared" ref="P13:AH13" si="133">IF(AND(ISNUMBER(O$2),O$2&lt;&gt;0,O13&lt;&gt;""),O13/O$2,"")</f>
        <v/>
      </c>
      <c r="Q13" s="16"/>
      <c r="R13" s="17" t="str">
        <f t="shared" ref="R13:AH13" si="134">IF(AND(ISNUMBER(Q$2),Q$2&lt;&gt;0,Q13&lt;&gt;""),Q13/Q$2,"")</f>
        <v/>
      </c>
      <c r="S13" s="16"/>
      <c r="T13" s="17" t="str">
        <f t="shared" ref="T13:AH13" si="135">IF(AND(ISNUMBER(S$2),S$2&lt;&gt;0,S13&lt;&gt;""),S13/S$2,"")</f>
        <v/>
      </c>
      <c r="U13" s="16"/>
      <c r="V13" s="17" t="str">
        <f t="shared" ref="V13:AH13" si="136">IF(AND(ISNUMBER(U$2),U$2&lt;&gt;0,U13&lt;&gt;""),U13/U$2,"")</f>
        <v/>
      </c>
      <c r="W13" s="16"/>
      <c r="X13" s="17" t="str">
        <f t="shared" ref="X13:AH13" si="137">IF(AND(ISNUMBER(W$2),W$2&lt;&gt;0,W13&lt;&gt;""),W13/W$2,"")</f>
        <v/>
      </c>
      <c r="Y13" s="16"/>
      <c r="Z13" s="17" t="str">
        <f t="shared" ref="Z13:AH13" si="138">IF(AND(ISNUMBER(Y$2),Y$2&lt;&gt;0,Y13&lt;&gt;""),Y13/Y$2,"")</f>
        <v/>
      </c>
      <c r="AA13" s="16"/>
      <c r="AB13" s="17" t="str">
        <f t="shared" ref="AB13:AH13" si="139">IF(AND(ISNUMBER(AA$2),AA$2&lt;&gt;0,AA13&lt;&gt;""),AA13/AA$2,"")</f>
        <v/>
      </c>
      <c r="AC13" s="16"/>
      <c r="AD13" s="17" t="str">
        <f t="shared" ref="AD13:AH13" si="140">IF(AND(ISNUMBER(AC$2),AC$2&lt;&gt;0,AC13&lt;&gt;""),AC13/AC$2,"")</f>
        <v/>
      </c>
      <c r="AE13" s="16"/>
      <c r="AF13" s="17" t="str">
        <f t="shared" ref="AF13:AH13" si="141">IF(AND(ISNUMBER(AE$2),AE$2&lt;&gt;0,AE13&lt;&gt;""),AE13/AE$2,"")</f>
        <v/>
      </c>
      <c r="AG13" s="16"/>
      <c r="AH13" s="17" t="str">
        <f t="shared" si="14"/>
        <v/>
      </c>
      <c r="AI13" s="16"/>
      <c r="AJ13" s="17" t="str">
        <f t="shared" si="15"/>
        <v/>
      </c>
    </row>
    <row r="14" spans="1:36" ht="15" customHeight="1" x14ac:dyDescent="0.25">
      <c r="A14" s="36" t="s">
        <v>86</v>
      </c>
      <c r="B14" s="16">
        <f>SUM(E14,G14,I14,K14,M14,O14,Q14,S14,U14,W14,Y14,AA14,AC14,AE14,AG14,AI14)</f>
        <v>8181.75</v>
      </c>
      <c r="C14" s="17">
        <f>IF(AND(ISNUMBER(JobSize),JobSize&lt;&gt;0),B14/JobSize,0)</f>
        <v>0.4675285714285714</v>
      </c>
      <c r="E14" s="16">
        <f>'                0331'!$E$33</f>
        <v>8181.75</v>
      </c>
      <c r="F14" s="17" t="str">
        <f t="shared" ref="F14:AH14" si="142">IF(AND(ISNUMBER(E$2),E$2&lt;&gt;0,E14&lt;&gt;""),E14/E$2,"")</f>
        <v/>
      </c>
      <c r="G14" s="16"/>
      <c r="H14" s="17" t="str">
        <f t="shared" ref="H14:AH14" si="143">IF(AND(ISNUMBER(G$2),G$2&lt;&gt;0,G14&lt;&gt;""),G14/G$2,"")</f>
        <v/>
      </c>
      <c r="I14" s="16"/>
      <c r="J14" s="17" t="str">
        <f t="shared" ref="J14:AH14" si="144">IF(AND(ISNUMBER(I$2),I$2&lt;&gt;0,I14&lt;&gt;""),I14/I$2,"")</f>
        <v/>
      </c>
      <c r="K14" s="16"/>
      <c r="L14" s="17" t="str">
        <f t="shared" ref="L14:AH14" si="145">IF(AND(ISNUMBER(K$2),K$2&lt;&gt;0,K14&lt;&gt;""),K14/K$2,"")</f>
        <v/>
      </c>
      <c r="M14" s="16"/>
      <c r="N14" s="17" t="str">
        <f t="shared" ref="N14:AH14" si="146">IF(AND(ISNUMBER(M$2),M$2&lt;&gt;0,M14&lt;&gt;""),M14/M$2,"")</f>
        <v/>
      </c>
      <c r="O14" s="16"/>
      <c r="P14" s="17" t="str">
        <f t="shared" ref="P14:AH14" si="147">IF(AND(ISNUMBER(O$2),O$2&lt;&gt;0,O14&lt;&gt;""),O14/O$2,"")</f>
        <v/>
      </c>
      <c r="Q14" s="16"/>
      <c r="R14" s="17" t="str">
        <f t="shared" ref="R14:AH14" si="148">IF(AND(ISNUMBER(Q$2),Q$2&lt;&gt;0,Q14&lt;&gt;""),Q14/Q$2,"")</f>
        <v/>
      </c>
      <c r="S14" s="16"/>
      <c r="T14" s="17" t="str">
        <f t="shared" ref="T14:AH14" si="149">IF(AND(ISNUMBER(S$2),S$2&lt;&gt;0,S14&lt;&gt;""),S14/S$2,"")</f>
        <v/>
      </c>
      <c r="U14" s="16"/>
      <c r="V14" s="17" t="str">
        <f t="shared" ref="V14:AH14" si="150">IF(AND(ISNUMBER(U$2),U$2&lt;&gt;0,U14&lt;&gt;""),U14/U$2,"")</f>
        <v/>
      </c>
      <c r="W14" s="16"/>
      <c r="X14" s="17" t="str">
        <f t="shared" ref="X14:AH14" si="151">IF(AND(ISNUMBER(W$2),W$2&lt;&gt;0,W14&lt;&gt;""),W14/W$2,"")</f>
        <v/>
      </c>
      <c r="Y14" s="16"/>
      <c r="Z14" s="17" t="str">
        <f t="shared" ref="Z14:AH14" si="152">IF(AND(ISNUMBER(Y$2),Y$2&lt;&gt;0,Y14&lt;&gt;""),Y14/Y$2,"")</f>
        <v/>
      </c>
      <c r="AA14" s="16"/>
      <c r="AB14" s="17" t="str">
        <f t="shared" ref="AB14:AH14" si="153">IF(AND(ISNUMBER(AA$2),AA$2&lt;&gt;0,AA14&lt;&gt;""),AA14/AA$2,"")</f>
        <v/>
      </c>
      <c r="AC14" s="16"/>
      <c r="AD14" s="17" t="str">
        <f t="shared" ref="AD14:AH14" si="154">IF(AND(ISNUMBER(AC$2),AC$2&lt;&gt;0,AC14&lt;&gt;""),AC14/AC$2,"")</f>
        <v/>
      </c>
      <c r="AE14" s="16"/>
      <c r="AF14" s="17" t="str">
        <f t="shared" ref="AF14:AH14" si="155">IF(AND(ISNUMBER(AE$2),AE$2&lt;&gt;0,AE14&lt;&gt;""),AE14/AE$2,"")</f>
        <v/>
      </c>
      <c r="AG14" s="16"/>
      <c r="AH14" s="17" t="str">
        <f t="shared" si="14"/>
        <v/>
      </c>
      <c r="AI14" s="16"/>
      <c r="AJ14" s="17" t="str">
        <f t="shared" si="15"/>
        <v/>
      </c>
    </row>
    <row r="15" spans="1:36" ht="15" customHeight="1" x14ac:dyDescent="0.25">
      <c r="A15" s="36" t="s">
        <v>88</v>
      </c>
      <c r="B15" s="16">
        <f>SUM(E15,G15,I15,K15,M15,O15,Q15,S15,U15,W15,Y15,AA15,AC15,AE15,AG15,AI15)</f>
        <v>9656.42</v>
      </c>
      <c r="C15" s="17">
        <f>IF(AND(ISNUMBER(JobSize),JobSize&lt;&gt;0),B15/JobSize,0)</f>
        <v>0.5517954285714286</v>
      </c>
      <c r="E15" s="16">
        <f>'                0331'!$E$35</f>
        <v>9656.42</v>
      </c>
      <c r="F15" s="17" t="str">
        <f t="shared" ref="F15:AH15" si="156">IF(AND(ISNUMBER(E$2),E$2&lt;&gt;0,E15&lt;&gt;""),E15/E$2,"")</f>
        <v/>
      </c>
      <c r="G15" s="16"/>
      <c r="H15" s="17" t="str">
        <f t="shared" ref="H15:AH15" si="157">IF(AND(ISNUMBER(G$2),G$2&lt;&gt;0,G15&lt;&gt;""),G15/G$2,"")</f>
        <v/>
      </c>
      <c r="I15" s="16"/>
      <c r="J15" s="17" t="str">
        <f t="shared" ref="J15:AH15" si="158">IF(AND(ISNUMBER(I$2),I$2&lt;&gt;0,I15&lt;&gt;""),I15/I$2,"")</f>
        <v/>
      </c>
      <c r="K15" s="16"/>
      <c r="L15" s="17" t="str">
        <f t="shared" ref="L15:AH15" si="159">IF(AND(ISNUMBER(K$2),K$2&lt;&gt;0,K15&lt;&gt;""),K15/K$2,"")</f>
        <v/>
      </c>
      <c r="M15" s="16"/>
      <c r="N15" s="17" t="str">
        <f t="shared" ref="N15:AH15" si="160">IF(AND(ISNUMBER(M$2),M$2&lt;&gt;0,M15&lt;&gt;""),M15/M$2,"")</f>
        <v/>
      </c>
      <c r="O15" s="16"/>
      <c r="P15" s="17" t="str">
        <f t="shared" ref="P15:AH15" si="161">IF(AND(ISNUMBER(O$2),O$2&lt;&gt;0,O15&lt;&gt;""),O15/O$2,"")</f>
        <v/>
      </c>
      <c r="Q15" s="16"/>
      <c r="R15" s="17" t="str">
        <f t="shared" ref="R15:AH15" si="162">IF(AND(ISNUMBER(Q$2),Q$2&lt;&gt;0,Q15&lt;&gt;""),Q15/Q$2,"")</f>
        <v/>
      </c>
      <c r="S15" s="16"/>
      <c r="T15" s="17" t="str">
        <f t="shared" ref="T15:AH15" si="163">IF(AND(ISNUMBER(S$2),S$2&lt;&gt;0,S15&lt;&gt;""),S15/S$2,"")</f>
        <v/>
      </c>
      <c r="U15" s="16"/>
      <c r="V15" s="17" t="str">
        <f t="shared" ref="V15:AH15" si="164">IF(AND(ISNUMBER(U$2),U$2&lt;&gt;0,U15&lt;&gt;""),U15/U$2,"")</f>
        <v/>
      </c>
      <c r="W15" s="16"/>
      <c r="X15" s="17" t="str">
        <f t="shared" ref="X15:AH15" si="165">IF(AND(ISNUMBER(W$2),W$2&lt;&gt;0,W15&lt;&gt;""),W15/W$2,"")</f>
        <v/>
      </c>
      <c r="Y15" s="16"/>
      <c r="Z15" s="17" t="str">
        <f t="shared" ref="Z15:AH15" si="166">IF(AND(ISNUMBER(Y$2),Y$2&lt;&gt;0,Y15&lt;&gt;""),Y15/Y$2,"")</f>
        <v/>
      </c>
      <c r="AA15" s="16"/>
      <c r="AB15" s="17" t="str">
        <f t="shared" ref="AB15:AH15" si="167">IF(AND(ISNUMBER(AA$2),AA$2&lt;&gt;0,AA15&lt;&gt;""),AA15/AA$2,"")</f>
        <v/>
      </c>
      <c r="AC15" s="16"/>
      <c r="AD15" s="17" t="str">
        <f t="shared" ref="AD15:AH15" si="168">IF(AND(ISNUMBER(AC$2),AC$2&lt;&gt;0,AC15&lt;&gt;""),AC15/AC$2,"")</f>
        <v/>
      </c>
      <c r="AE15" s="16"/>
      <c r="AF15" s="17" t="str">
        <f t="shared" ref="AF15:AH15" si="169">IF(AND(ISNUMBER(AE$2),AE$2&lt;&gt;0,AE15&lt;&gt;""),AE15/AE$2,"")</f>
        <v/>
      </c>
      <c r="AG15" s="16"/>
      <c r="AH15" s="17" t="str">
        <f t="shared" si="14"/>
        <v/>
      </c>
      <c r="AI15" s="16"/>
      <c r="AJ15" s="17" t="str">
        <f t="shared" si="15"/>
        <v/>
      </c>
    </row>
    <row r="16" spans="1:36" ht="15" customHeight="1" x14ac:dyDescent="0.25">
      <c r="A16" s="36" t="s">
        <v>91</v>
      </c>
      <c r="B16" s="16">
        <f>SUM(E16,G16,I16,K16,M16,O16,Q16,S16,U16,W16,Y16,AA16,AC16,AE16,AG16,AI16)</f>
        <v>45173.15</v>
      </c>
      <c r="C16" s="17">
        <f>IF(AND(ISNUMBER(JobSize),JobSize&lt;&gt;0),B16/JobSize,0)</f>
        <v>2.5813228571428573</v>
      </c>
      <c r="E16" s="16">
        <f>'                0331'!$E$38</f>
        <v>45173.15</v>
      </c>
      <c r="F16" s="17" t="str">
        <f t="shared" ref="F16:AH16" si="170">IF(AND(ISNUMBER(E$2),E$2&lt;&gt;0,E16&lt;&gt;""),E16/E$2,"")</f>
        <v/>
      </c>
      <c r="G16" s="16"/>
      <c r="H16" s="17" t="str">
        <f t="shared" ref="H16:AH16" si="171">IF(AND(ISNUMBER(G$2),G$2&lt;&gt;0,G16&lt;&gt;""),G16/G$2,"")</f>
        <v/>
      </c>
      <c r="I16" s="16"/>
      <c r="J16" s="17" t="str">
        <f t="shared" ref="J16:AH16" si="172">IF(AND(ISNUMBER(I$2),I$2&lt;&gt;0,I16&lt;&gt;""),I16/I$2,"")</f>
        <v/>
      </c>
      <c r="K16" s="16"/>
      <c r="L16" s="17" t="str">
        <f t="shared" ref="L16:AH16" si="173">IF(AND(ISNUMBER(K$2),K$2&lt;&gt;0,K16&lt;&gt;""),K16/K$2,"")</f>
        <v/>
      </c>
      <c r="M16" s="16"/>
      <c r="N16" s="17" t="str">
        <f t="shared" ref="N16:AH16" si="174">IF(AND(ISNUMBER(M$2),M$2&lt;&gt;0,M16&lt;&gt;""),M16/M$2,"")</f>
        <v/>
      </c>
      <c r="O16" s="16"/>
      <c r="P16" s="17" t="str">
        <f t="shared" ref="P16:AH16" si="175">IF(AND(ISNUMBER(O$2),O$2&lt;&gt;0,O16&lt;&gt;""),O16/O$2,"")</f>
        <v/>
      </c>
      <c r="Q16" s="16"/>
      <c r="R16" s="17" t="str">
        <f t="shared" ref="R16:AH16" si="176">IF(AND(ISNUMBER(Q$2),Q$2&lt;&gt;0,Q16&lt;&gt;""),Q16/Q$2,"")</f>
        <v/>
      </c>
      <c r="S16" s="16"/>
      <c r="T16" s="17" t="str">
        <f t="shared" ref="T16:AH16" si="177">IF(AND(ISNUMBER(S$2),S$2&lt;&gt;0,S16&lt;&gt;""),S16/S$2,"")</f>
        <v/>
      </c>
      <c r="U16" s="16"/>
      <c r="V16" s="17" t="str">
        <f t="shared" ref="V16:AH16" si="178">IF(AND(ISNUMBER(U$2),U$2&lt;&gt;0,U16&lt;&gt;""),U16/U$2,"")</f>
        <v/>
      </c>
      <c r="W16" s="16"/>
      <c r="X16" s="17" t="str">
        <f t="shared" ref="X16:AH16" si="179">IF(AND(ISNUMBER(W$2),W$2&lt;&gt;0,W16&lt;&gt;""),W16/W$2,"")</f>
        <v/>
      </c>
      <c r="Y16" s="16"/>
      <c r="Z16" s="17" t="str">
        <f t="shared" ref="Z16:AH16" si="180">IF(AND(ISNUMBER(Y$2),Y$2&lt;&gt;0,Y16&lt;&gt;""),Y16/Y$2,"")</f>
        <v/>
      </c>
      <c r="AA16" s="16"/>
      <c r="AB16" s="17" t="str">
        <f t="shared" ref="AB16:AH16" si="181">IF(AND(ISNUMBER(AA$2),AA$2&lt;&gt;0,AA16&lt;&gt;""),AA16/AA$2,"")</f>
        <v/>
      </c>
      <c r="AC16" s="16"/>
      <c r="AD16" s="17" t="str">
        <f t="shared" ref="AD16:AH16" si="182">IF(AND(ISNUMBER(AC$2),AC$2&lt;&gt;0,AC16&lt;&gt;""),AC16/AC$2,"")</f>
        <v/>
      </c>
      <c r="AE16" s="16"/>
      <c r="AF16" s="17" t="str">
        <f t="shared" ref="AF16:AH16" si="183">IF(AND(ISNUMBER(AE$2),AE$2&lt;&gt;0,AE16&lt;&gt;""),AE16/AE$2,"")</f>
        <v/>
      </c>
      <c r="AG16" s="16"/>
      <c r="AH16" s="17" t="str">
        <f t="shared" si="14"/>
        <v/>
      </c>
      <c r="AI16" s="16"/>
      <c r="AJ16" s="17" t="str">
        <f t="shared" si="15"/>
        <v/>
      </c>
    </row>
    <row r="17" spans="1:36" ht="15" customHeight="1" x14ac:dyDescent="0.25">
      <c r="A17" s="36" t="s">
        <v>93</v>
      </c>
      <c r="B17" s="16">
        <f>SUM(E17,G17,I17,K17,M17,O17,Q17,S17,U17,W17,Y17,AA17,AC17,AE17,AG17,AI17)</f>
        <v>12076.869999999999</v>
      </c>
      <c r="C17" s="17">
        <f>IF(AND(ISNUMBER(JobSize),JobSize&lt;&gt;0),B17/JobSize,0)</f>
        <v>0.69010685714285713</v>
      </c>
      <c r="E17" s="16">
        <f>'                0331'!$E$40</f>
        <v>12076.869999999999</v>
      </c>
      <c r="F17" s="17" t="str">
        <f t="shared" ref="F17:AH17" si="184">IF(AND(ISNUMBER(E$2),E$2&lt;&gt;0,E17&lt;&gt;""),E17/E$2,"")</f>
        <v/>
      </c>
      <c r="G17" s="16"/>
      <c r="H17" s="17" t="str">
        <f t="shared" ref="H17:AH17" si="185">IF(AND(ISNUMBER(G$2),G$2&lt;&gt;0,G17&lt;&gt;""),G17/G$2,"")</f>
        <v/>
      </c>
      <c r="I17" s="16"/>
      <c r="J17" s="17" t="str">
        <f t="shared" ref="J17:AH17" si="186">IF(AND(ISNUMBER(I$2),I$2&lt;&gt;0,I17&lt;&gt;""),I17/I$2,"")</f>
        <v/>
      </c>
      <c r="K17" s="16"/>
      <c r="L17" s="17" t="str">
        <f t="shared" ref="L17:AH17" si="187">IF(AND(ISNUMBER(K$2),K$2&lt;&gt;0,K17&lt;&gt;""),K17/K$2,"")</f>
        <v/>
      </c>
      <c r="M17" s="16"/>
      <c r="N17" s="17" t="str">
        <f t="shared" ref="N17:AH17" si="188">IF(AND(ISNUMBER(M$2),M$2&lt;&gt;0,M17&lt;&gt;""),M17/M$2,"")</f>
        <v/>
      </c>
      <c r="O17" s="16"/>
      <c r="P17" s="17" t="str">
        <f t="shared" ref="P17:AH17" si="189">IF(AND(ISNUMBER(O$2),O$2&lt;&gt;0,O17&lt;&gt;""),O17/O$2,"")</f>
        <v/>
      </c>
      <c r="Q17" s="16"/>
      <c r="R17" s="17" t="str">
        <f t="shared" ref="R17:AH17" si="190">IF(AND(ISNUMBER(Q$2),Q$2&lt;&gt;0,Q17&lt;&gt;""),Q17/Q$2,"")</f>
        <v/>
      </c>
      <c r="S17" s="16"/>
      <c r="T17" s="17" t="str">
        <f t="shared" ref="T17:AH17" si="191">IF(AND(ISNUMBER(S$2),S$2&lt;&gt;0,S17&lt;&gt;""),S17/S$2,"")</f>
        <v/>
      </c>
      <c r="U17" s="16"/>
      <c r="V17" s="17" t="str">
        <f t="shared" ref="V17:AH17" si="192">IF(AND(ISNUMBER(U$2),U$2&lt;&gt;0,U17&lt;&gt;""),U17/U$2,"")</f>
        <v/>
      </c>
      <c r="W17" s="16"/>
      <c r="X17" s="17" t="str">
        <f t="shared" ref="X17:AH17" si="193">IF(AND(ISNUMBER(W$2),W$2&lt;&gt;0,W17&lt;&gt;""),W17/W$2,"")</f>
        <v/>
      </c>
      <c r="Y17" s="16"/>
      <c r="Z17" s="17" t="str">
        <f t="shared" ref="Z17:AH17" si="194">IF(AND(ISNUMBER(Y$2),Y$2&lt;&gt;0,Y17&lt;&gt;""),Y17/Y$2,"")</f>
        <v/>
      </c>
      <c r="AA17" s="16"/>
      <c r="AB17" s="17" t="str">
        <f t="shared" ref="AB17:AH17" si="195">IF(AND(ISNUMBER(AA$2),AA$2&lt;&gt;0,AA17&lt;&gt;""),AA17/AA$2,"")</f>
        <v/>
      </c>
      <c r="AC17" s="16"/>
      <c r="AD17" s="17" t="str">
        <f t="shared" ref="AD17:AH17" si="196">IF(AND(ISNUMBER(AC$2),AC$2&lt;&gt;0,AC17&lt;&gt;""),AC17/AC$2,"")</f>
        <v/>
      </c>
      <c r="AE17" s="16"/>
      <c r="AF17" s="17" t="str">
        <f t="shared" ref="AF17:AH17" si="197">IF(AND(ISNUMBER(AE$2),AE$2&lt;&gt;0,AE17&lt;&gt;""),AE17/AE$2,"")</f>
        <v/>
      </c>
      <c r="AG17" s="16"/>
      <c r="AH17" s="17" t="str">
        <f t="shared" si="14"/>
        <v/>
      </c>
      <c r="AI17" s="16"/>
      <c r="AJ17" s="17" t="str">
        <f t="shared" si="15"/>
        <v/>
      </c>
    </row>
    <row r="18" spans="1:36" ht="15" customHeight="1" x14ac:dyDescent="0.25">
      <c r="A18" s="36" t="s">
        <v>95</v>
      </c>
      <c r="B18" s="16">
        <f>SUM(E18,G18,I18,K18,M18,O18,Q18,S18,U18,W18,Y18,AA18,AC18,AE18,AG18,AI18)</f>
        <v>25892</v>
      </c>
      <c r="C18" s="17">
        <f>IF(AND(ISNUMBER(JobSize),JobSize&lt;&gt;0),B18/JobSize,0)</f>
        <v>1.479542857142857</v>
      </c>
      <c r="E18" s="16">
        <f>'                0331'!$E$42</f>
        <v>25892</v>
      </c>
      <c r="F18" s="17" t="str">
        <f t="shared" ref="F18:AH18" si="198">IF(AND(ISNUMBER(E$2),E$2&lt;&gt;0,E18&lt;&gt;""),E18/E$2,"")</f>
        <v/>
      </c>
      <c r="G18" s="16"/>
      <c r="H18" s="17" t="str">
        <f t="shared" ref="H18:AH18" si="199">IF(AND(ISNUMBER(G$2),G$2&lt;&gt;0,G18&lt;&gt;""),G18/G$2,"")</f>
        <v/>
      </c>
      <c r="I18" s="16"/>
      <c r="J18" s="17" t="str">
        <f t="shared" ref="J18:AH18" si="200">IF(AND(ISNUMBER(I$2),I$2&lt;&gt;0,I18&lt;&gt;""),I18/I$2,"")</f>
        <v/>
      </c>
      <c r="K18" s="16"/>
      <c r="L18" s="17" t="str">
        <f t="shared" ref="L18:AH18" si="201">IF(AND(ISNUMBER(K$2),K$2&lt;&gt;0,K18&lt;&gt;""),K18/K$2,"")</f>
        <v/>
      </c>
      <c r="M18" s="16"/>
      <c r="N18" s="17" t="str">
        <f t="shared" ref="N18:AH18" si="202">IF(AND(ISNUMBER(M$2),M$2&lt;&gt;0,M18&lt;&gt;""),M18/M$2,"")</f>
        <v/>
      </c>
      <c r="O18" s="16"/>
      <c r="P18" s="17" t="str">
        <f t="shared" ref="P18:AH18" si="203">IF(AND(ISNUMBER(O$2),O$2&lt;&gt;0,O18&lt;&gt;""),O18/O$2,"")</f>
        <v/>
      </c>
      <c r="Q18" s="16"/>
      <c r="R18" s="17" t="str">
        <f t="shared" ref="R18:AH18" si="204">IF(AND(ISNUMBER(Q$2),Q$2&lt;&gt;0,Q18&lt;&gt;""),Q18/Q$2,"")</f>
        <v/>
      </c>
      <c r="S18" s="16"/>
      <c r="T18" s="17" t="str">
        <f t="shared" ref="T18:AH18" si="205">IF(AND(ISNUMBER(S$2),S$2&lt;&gt;0,S18&lt;&gt;""),S18/S$2,"")</f>
        <v/>
      </c>
      <c r="U18" s="16"/>
      <c r="V18" s="17" t="str">
        <f t="shared" ref="V18:AH18" si="206">IF(AND(ISNUMBER(U$2),U$2&lt;&gt;0,U18&lt;&gt;""),U18/U$2,"")</f>
        <v/>
      </c>
      <c r="W18" s="16"/>
      <c r="X18" s="17" t="str">
        <f t="shared" ref="X18:AH18" si="207">IF(AND(ISNUMBER(W$2),W$2&lt;&gt;0,W18&lt;&gt;""),W18/W$2,"")</f>
        <v/>
      </c>
      <c r="Y18" s="16"/>
      <c r="Z18" s="17" t="str">
        <f t="shared" ref="Z18:AH18" si="208">IF(AND(ISNUMBER(Y$2),Y$2&lt;&gt;0,Y18&lt;&gt;""),Y18/Y$2,"")</f>
        <v/>
      </c>
      <c r="AA18" s="16"/>
      <c r="AB18" s="17" t="str">
        <f t="shared" ref="AB18:AH18" si="209">IF(AND(ISNUMBER(AA$2),AA$2&lt;&gt;0,AA18&lt;&gt;""),AA18/AA$2,"")</f>
        <v/>
      </c>
      <c r="AC18" s="16"/>
      <c r="AD18" s="17" t="str">
        <f t="shared" ref="AD18:AH18" si="210">IF(AND(ISNUMBER(AC$2),AC$2&lt;&gt;0,AC18&lt;&gt;""),AC18/AC$2,"")</f>
        <v/>
      </c>
      <c r="AE18" s="16"/>
      <c r="AF18" s="17" t="str">
        <f t="shared" ref="AF18:AH18" si="211">IF(AND(ISNUMBER(AE$2),AE$2&lt;&gt;0,AE18&lt;&gt;""),AE18/AE$2,"")</f>
        <v/>
      </c>
      <c r="AG18" s="16"/>
      <c r="AH18" s="17" t="str">
        <f t="shared" si="14"/>
        <v/>
      </c>
      <c r="AI18" s="16"/>
      <c r="AJ18" s="17" t="str">
        <f t="shared" si="15"/>
        <v/>
      </c>
    </row>
    <row r="19" spans="1:36" ht="15" customHeight="1" x14ac:dyDescent="0.25">
      <c r="A19" s="36" t="s">
        <v>98</v>
      </c>
      <c r="B19" s="16">
        <f>SUM(E19,G19,I19,K19,M19,O19,Q19,S19,U19,W19,Y19,AA19,AC19,AE19,AG19,AI19)</f>
        <v>3723.9300000000003</v>
      </c>
      <c r="C19" s="17">
        <f>IF(AND(ISNUMBER(JobSize),JobSize&lt;&gt;0),B19/JobSize,0)</f>
        <v>0.21279600000000001</v>
      </c>
      <c r="E19" s="16">
        <f>'                0331'!$E$45</f>
        <v>3723.9300000000003</v>
      </c>
      <c r="F19" s="17" t="str">
        <f t="shared" ref="F19:AH19" si="212">IF(AND(ISNUMBER(E$2),E$2&lt;&gt;0,E19&lt;&gt;""),E19/E$2,"")</f>
        <v/>
      </c>
      <c r="G19" s="16"/>
      <c r="H19" s="17" t="str">
        <f t="shared" ref="H19:AH19" si="213">IF(AND(ISNUMBER(G$2),G$2&lt;&gt;0,G19&lt;&gt;""),G19/G$2,"")</f>
        <v/>
      </c>
      <c r="I19" s="16"/>
      <c r="J19" s="17" t="str">
        <f t="shared" ref="J19:AH19" si="214">IF(AND(ISNUMBER(I$2),I$2&lt;&gt;0,I19&lt;&gt;""),I19/I$2,"")</f>
        <v/>
      </c>
      <c r="K19" s="16"/>
      <c r="L19" s="17" t="str">
        <f t="shared" ref="L19:AH19" si="215">IF(AND(ISNUMBER(K$2),K$2&lt;&gt;0,K19&lt;&gt;""),K19/K$2,"")</f>
        <v/>
      </c>
      <c r="M19" s="16"/>
      <c r="N19" s="17" t="str">
        <f t="shared" ref="N19:AH19" si="216">IF(AND(ISNUMBER(M$2),M$2&lt;&gt;0,M19&lt;&gt;""),M19/M$2,"")</f>
        <v/>
      </c>
      <c r="O19" s="16"/>
      <c r="P19" s="17" t="str">
        <f t="shared" ref="P19:AH19" si="217">IF(AND(ISNUMBER(O$2),O$2&lt;&gt;0,O19&lt;&gt;""),O19/O$2,"")</f>
        <v/>
      </c>
      <c r="Q19" s="16"/>
      <c r="R19" s="17" t="str">
        <f t="shared" ref="R19:AH19" si="218">IF(AND(ISNUMBER(Q$2),Q$2&lt;&gt;0,Q19&lt;&gt;""),Q19/Q$2,"")</f>
        <v/>
      </c>
      <c r="S19" s="16"/>
      <c r="T19" s="17" t="str">
        <f t="shared" ref="T19:AH19" si="219">IF(AND(ISNUMBER(S$2),S$2&lt;&gt;0,S19&lt;&gt;""),S19/S$2,"")</f>
        <v/>
      </c>
      <c r="U19" s="16"/>
      <c r="V19" s="17" t="str">
        <f t="shared" ref="V19:AH19" si="220">IF(AND(ISNUMBER(U$2),U$2&lt;&gt;0,U19&lt;&gt;""),U19/U$2,"")</f>
        <v/>
      </c>
      <c r="W19" s="16"/>
      <c r="X19" s="17" t="str">
        <f t="shared" ref="X19:AH19" si="221">IF(AND(ISNUMBER(W$2),W$2&lt;&gt;0,W19&lt;&gt;""),W19/W$2,"")</f>
        <v/>
      </c>
      <c r="Y19" s="16"/>
      <c r="Z19" s="17" t="str">
        <f t="shared" ref="Z19:AH19" si="222">IF(AND(ISNUMBER(Y$2),Y$2&lt;&gt;0,Y19&lt;&gt;""),Y19/Y$2,"")</f>
        <v/>
      </c>
      <c r="AA19" s="16"/>
      <c r="AB19" s="17" t="str">
        <f t="shared" ref="AB19:AH19" si="223">IF(AND(ISNUMBER(AA$2),AA$2&lt;&gt;0,AA19&lt;&gt;""),AA19/AA$2,"")</f>
        <v/>
      </c>
      <c r="AC19" s="16"/>
      <c r="AD19" s="17" t="str">
        <f t="shared" ref="AD19:AH19" si="224">IF(AND(ISNUMBER(AC$2),AC$2&lt;&gt;0,AC19&lt;&gt;""),AC19/AC$2,"")</f>
        <v/>
      </c>
      <c r="AE19" s="16"/>
      <c r="AF19" s="17" t="str">
        <f t="shared" ref="AF19:AH19" si="225">IF(AND(ISNUMBER(AE$2),AE$2&lt;&gt;0,AE19&lt;&gt;""),AE19/AE$2,"")</f>
        <v/>
      </c>
      <c r="AG19" s="16"/>
      <c r="AH19" s="17" t="str">
        <f t="shared" si="14"/>
        <v/>
      </c>
      <c r="AI19" s="16"/>
      <c r="AJ19" s="17" t="str">
        <f t="shared" si="15"/>
        <v/>
      </c>
    </row>
    <row r="20" spans="1:36" ht="15" customHeight="1" x14ac:dyDescent="0.25">
      <c r="A20" s="36" t="s">
        <v>100</v>
      </c>
      <c r="B20" s="16">
        <f>SUM(E20,G20,I20,K20,M20,O20,Q20,S20,U20,W20,Y20,AA20,AC20,AE20,AG20,AI20)</f>
        <v>4465.72</v>
      </c>
      <c r="C20" s="17">
        <f>IF(AND(ISNUMBER(JobSize),JobSize&lt;&gt;0),B20/JobSize,0)</f>
        <v>0.25518400000000002</v>
      </c>
      <c r="E20" s="16">
        <f>'                0331'!$E$47</f>
        <v>4465.72</v>
      </c>
      <c r="F20" s="17" t="str">
        <f t="shared" ref="F20:AH20" si="226">IF(AND(ISNUMBER(E$2),E$2&lt;&gt;0,E20&lt;&gt;""),E20/E$2,"")</f>
        <v/>
      </c>
      <c r="G20" s="16"/>
      <c r="H20" s="17" t="str">
        <f t="shared" ref="H20:AH20" si="227">IF(AND(ISNUMBER(G$2),G$2&lt;&gt;0,G20&lt;&gt;""),G20/G$2,"")</f>
        <v/>
      </c>
      <c r="I20" s="16"/>
      <c r="J20" s="17" t="str">
        <f t="shared" ref="J20:AH20" si="228">IF(AND(ISNUMBER(I$2),I$2&lt;&gt;0,I20&lt;&gt;""),I20/I$2,"")</f>
        <v/>
      </c>
      <c r="K20" s="16"/>
      <c r="L20" s="17" t="str">
        <f t="shared" ref="L20:AH20" si="229">IF(AND(ISNUMBER(K$2),K$2&lt;&gt;0,K20&lt;&gt;""),K20/K$2,"")</f>
        <v/>
      </c>
      <c r="M20" s="16"/>
      <c r="N20" s="17" t="str">
        <f t="shared" ref="N20:AH20" si="230">IF(AND(ISNUMBER(M$2),M$2&lt;&gt;0,M20&lt;&gt;""),M20/M$2,"")</f>
        <v/>
      </c>
      <c r="O20" s="16"/>
      <c r="P20" s="17" t="str">
        <f t="shared" ref="P20:AH20" si="231">IF(AND(ISNUMBER(O$2),O$2&lt;&gt;0,O20&lt;&gt;""),O20/O$2,"")</f>
        <v/>
      </c>
      <c r="Q20" s="16"/>
      <c r="R20" s="17" t="str">
        <f t="shared" ref="R20:AH20" si="232">IF(AND(ISNUMBER(Q$2),Q$2&lt;&gt;0,Q20&lt;&gt;""),Q20/Q$2,"")</f>
        <v/>
      </c>
      <c r="S20" s="16"/>
      <c r="T20" s="17" t="str">
        <f t="shared" ref="T20:AH20" si="233">IF(AND(ISNUMBER(S$2),S$2&lt;&gt;0,S20&lt;&gt;""),S20/S$2,"")</f>
        <v/>
      </c>
      <c r="U20" s="16"/>
      <c r="V20" s="17" t="str">
        <f t="shared" ref="V20:AH20" si="234">IF(AND(ISNUMBER(U$2),U$2&lt;&gt;0,U20&lt;&gt;""),U20/U$2,"")</f>
        <v/>
      </c>
      <c r="W20" s="16"/>
      <c r="X20" s="17" t="str">
        <f t="shared" ref="X20:AH20" si="235">IF(AND(ISNUMBER(W$2),W$2&lt;&gt;0,W20&lt;&gt;""),W20/W$2,"")</f>
        <v/>
      </c>
      <c r="Y20" s="16"/>
      <c r="Z20" s="17" t="str">
        <f t="shared" ref="Z20:AH20" si="236">IF(AND(ISNUMBER(Y$2),Y$2&lt;&gt;0,Y20&lt;&gt;""),Y20/Y$2,"")</f>
        <v/>
      </c>
      <c r="AA20" s="16"/>
      <c r="AB20" s="17" t="str">
        <f t="shared" ref="AB20:AH20" si="237">IF(AND(ISNUMBER(AA$2),AA$2&lt;&gt;0,AA20&lt;&gt;""),AA20/AA$2,"")</f>
        <v/>
      </c>
      <c r="AC20" s="16"/>
      <c r="AD20" s="17" t="str">
        <f t="shared" ref="AD20:AH20" si="238">IF(AND(ISNUMBER(AC$2),AC$2&lt;&gt;0,AC20&lt;&gt;""),AC20/AC$2,"")</f>
        <v/>
      </c>
      <c r="AE20" s="16"/>
      <c r="AF20" s="17" t="str">
        <f t="shared" ref="AF20:AH20" si="239">IF(AND(ISNUMBER(AE$2),AE$2&lt;&gt;0,AE20&lt;&gt;""),AE20/AE$2,"")</f>
        <v/>
      </c>
      <c r="AG20" s="16"/>
      <c r="AH20" s="17" t="str">
        <f t="shared" si="14"/>
        <v/>
      </c>
      <c r="AI20" s="16"/>
      <c r="AJ20" s="17" t="str">
        <f t="shared" si="15"/>
        <v/>
      </c>
    </row>
    <row r="21" spans="1:36" ht="15" customHeight="1" x14ac:dyDescent="0.25">
      <c r="A21" s="36" t="s">
        <v>105</v>
      </c>
      <c r="B21" s="16">
        <f>SUM(E21,G21,I21,K21,M21,O21,Q21,S21,U21,W21,Y21,AA21,AC21,AE21,AG21,AI21)</f>
        <v>15276.18</v>
      </c>
      <c r="C21" s="17">
        <f>IF(AND(ISNUMBER(JobSize),JobSize&lt;&gt;0),B21/JobSize,0)</f>
        <v>0.87292457142857149</v>
      </c>
      <c r="E21" s="16"/>
      <c r="F21" s="17" t="str">
        <f t="shared" ref="F21:AH21" si="240">IF(AND(ISNUMBER(E$2),E$2&lt;&gt;0,E21&lt;&gt;""),E21/E$2,"")</f>
        <v/>
      </c>
      <c r="G21" s="16">
        <f>'                0510'!$E$4</f>
        <v>15276.18</v>
      </c>
      <c r="H21" s="17" t="str">
        <f t="shared" ref="H21:AH21" si="241">IF(AND(ISNUMBER(G$2),G$2&lt;&gt;0,G21&lt;&gt;""),G21/G$2,"")</f>
        <v/>
      </c>
      <c r="I21" s="16"/>
      <c r="J21" s="17" t="str">
        <f t="shared" ref="J21:AH21" si="242">IF(AND(ISNUMBER(I$2),I$2&lt;&gt;0,I21&lt;&gt;""),I21/I$2,"")</f>
        <v/>
      </c>
      <c r="K21" s="16"/>
      <c r="L21" s="17" t="str">
        <f t="shared" ref="L21:AH21" si="243">IF(AND(ISNUMBER(K$2),K$2&lt;&gt;0,K21&lt;&gt;""),K21/K$2,"")</f>
        <v/>
      </c>
      <c r="M21" s="16"/>
      <c r="N21" s="17" t="str">
        <f t="shared" ref="N21:AH21" si="244">IF(AND(ISNUMBER(M$2),M$2&lt;&gt;0,M21&lt;&gt;""),M21/M$2,"")</f>
        <v/>
      </c>
      <c r="O21" s="16"/>
      <c r="P21" s="17" t="str">
        <f t="shared" ref="P21:AH21" si="245">IF(AND(ISNUMBER(O$2),O$2&lt;&gt;0,O21&lt;&gt;""),O21/O$2,"")</f>
        <v/>
      </c>
      <c r="Q21" s="16"/>
      <c r="R21" s="17" t="str">
        <f t="shared" ref="R21:AH21" si="246">IF(AND(ISNUMBER(Q$2),Q$2&lt;&gt;0,Q21&lt;&gt;""),Q21/Q$2,"")</f>
        <v/>
      </c>
      <c r="S21" s="16"/>
      <c r="T21" s="17" t="str">
        <f t="shared" ref="T21:AH21" si="247">IF(AND(ISNUMBER(S$2),S$2&lt;&gt;0,S21&lt;&gt;""),S21/S$2,"")</f>
        <v/>
      </c>
      <c r="U21" s="16"/>
      <c r="V21" s="17" t="str">
        <f t="shared" ref="V21:AH21" si="248">IF(AND(ISNUMBER(U$2),U$2&lt;&gt;0,U21&lt;&gt;""),U21/U$2,"")</f>
        <v/>
      </c>
      <c r="W21" s="16"/>
      <c r="X21" s="17" t="str">
        <f t="shared" ref="X21:AH21" si="249">IF(AND(ISNUMBER(W$2),W$2&lt;&gt;0,W21&lt;&gt;""),W21/W$2,"")</f>
        <v/>
      </c>
      <c r="Y21" s="16"/>
      <c r="Z21" s="17" t="str">
        <f t="shared" ref="Z21:AH21" si="250">IF(AND(ISNUMBER(Y$2),Y$2&lt;&gt;0,Y21&lt;&gt;""),Y21/Y$2,"")</f>
        <v/>
      </c>
      <c r="AA21" s="16"/>
      <c r="AB21" s="17" t="str">
        <f t="shared" ref="AB21:AH21" si="251">IF(AND(ISNUMBER(AA$2),AA$2&lt;&gt;0,AA21&lt;&gt;""),AA21/AA$2,"")</f>
        <v/>
      </c>
      <c r="AC21" s="16"/>
      <c r="AD21" s="17" t="str">
        <f t="shared" ref="AD21:AH21" si="252">IF(AND(ISNUMBER(AC$2),AC$2&lt;&gt;0,AC21&lt;&gt;""),AC21/AC$2,"")</f>
        <v/>
      </c>
      <c r="AE21" s="16"/>
      <c r="AF21" s="17" t="str">
        <f t="shared" ref="AF21:AH21" si="253">IF(AND(ISNUMBER(AE$2),AE$2&lt;&gt;0,AE21&lt;&gt;""),AE21/AE$2,"")</f>
        <v/>
      </c>
      <c r="AG21" s="16"/>
      <c r="AH21" s="17" t="str">
        <f t="shared" si="14"/>
        <v/>
      </c>
      <c r="AI21" s="16"/>
      <c r="AJ21" s="17" t="str">
        <f t="shared" si="15"/>
        <v/>
      </c>
    </row>
    <row r="22" spans="1:36" ht="15" customHeight="1" x14ac:dyDescent="0.25">
      <c r="A22" s="36" t="s">
        <v>108</v>
      </c>
      <c r="B22" s="16">
        <f>SUM(E22,G22,I22,K22,M22,O22,Q22,S22,U22,W22,Y22,AA22,AC22,AE22,AG22,AI22)</f>
        <v>27667.93</v>
      </c>
      <c r="C22" s="17">
        <f>IF(AND(ISNUMBER(JobSize),JobSize&lt;&gt;0),B22/JobSize,0)</f>
        <v>1.5810245714285713</v>
      </c>
      <c r="E22" s="16"/>
      <c r="F22" s="17" t="str">
        <f t="shared" ref="F22:AH22" si="254">IF(AND(ISNUMBER(E$2),E$2&lt;&gt;0,E22&lt;&gt;""),E22/E$2,"")</f>
        <v/>
      </c>
      <c r="G22" s="16">
        <f>'                0510'!$E$7</f>
        <v>27667.93</v>
      </c>
      <c r="H22" s="17" t="str">
        <f t="shared" ref="H22:AH22" si="255">IF(AND(ISNUMBER(G$2),G$2&lt;&gt;0,G22&lt;&gt;""),G22/G$2,"")</f>
        <v/>
      </c>
      <c r="I22" s="16"/>
      <c r="J22" s="17" t="str">
        <f t="shared" ref="J22:AH22" si="256">IF(AND(ISNUMBER(I$2),I$2&lt;&gt;0,I22&lt;&gt;""),I22/I$2,"")</f>
        <v/>
      </c>
      <c r="K22" s="16"/>
      <c r="L22" s="17" t="str">
        <f t="shared" ref="L22:AH22" si="257">IF(AND(ISNUMBER(K$2),K$2&lt;&gt;0,K22&lt;&gt;""),K22/K$2,"")</f>
        <v/>
      </c>
      <c r="M22" s="16"/>
      <c r="N22" s="17" t="str">
        <f t="shared" ref="N22:AH22" si="258">IF(AND(ISNUMBER(M$2),M$2&lt;&gt;0,M22&lt;&gt;""),M22/M$2,"")</f>
        <v/>
      </c>
      <c r="O22" s="16"/>
      <c r="P22" s="17" t="str">
        <f t="shared" ref="P22:AH22" si="259">IF(AND(ISNUMBER(O$2),O$2&lt;&gt;0,O22&lt;&gt;""),O22/O$2,"")</f>
        <v/>
      </c>
      <c r="Q22" s="16"/>
      <c r="R22" s="17" t="str">
        <f t="shared" ref="R22:AH22" si="260">IF(AND(ISNUMBER(Q$2),Q$2&lt;&gt;0,Q22&lt;&gt;""),Q22/Q$2,"")</f>
        <v/>
      </c>
      <c r="S22" s="16"/>
      <c r="T22" s="17" t="str">
        <f t="shared" ref="T22:AH22" si="261">IF(AND(ISNUMBER(S$2),S$2&lt;&gt;0,S22&lt;&gt;""),S22/S$2,"")</f>
        <v/>
      </c>
      <c r="U22" s="16"/>
      <c r="V22" s="17" t="str">
        <f t="shared" ref="V22:AH22" si="262">IF(AND(ISNUMBER(U$2),U$2&lt;&gt;0,U22&lt;&gt;""),U22/U$2,"")</f>
        <v/>
      </c>
      <c r="W22" s="16"/>
      <c r="X22" s="17" t="str">
        <f t="shared" ref="X22:AH22" si="263">IF(AND(ISNUMBER(W$2),W$2&lt;&gt;0,W22&lt;&gt;""),W22/W$2,"")</f>
        <v/>
      </c>
      <c r="Y22" s="16"/>
      <c r="Z22" s="17" t="str">
        <f t="shared" ref="Z22:AH22" si="264">IF(AND(ISNUMBER(Y$2),Y$2&lt;&gt;0,Y22&lt;&gt;""),Y22/Y$2,"")</f>
        <v/>
      </c>
      <c r="AA22" s="16"/>
      <c r="AB22" s="17" t="str">
        <f t="shared" ref="AB22:AH22" si="265">IF(AND(ISNUMBER(AA$2),AA$2&lt;&gt;0,AA22&lt;&gt;""),AA22/AA$2,"")</f>
        <v/>
      </c>
      <c r="AC22" s="16"/>
      <c r="AD22" s="17" t="str">
        <f t="shared" ref="AD22:AH22" si="266">IF(AND(ISNUMBER(AC$2),AC$2&lt;&gt;0,AC22&lt;&gt;""),AC22/AC$2,"")</f>
        <v/>
      </c>
      <c r="AE22" s="16"/>
      <c r="AF22" s="17" t="str">
        <f t="shared" ref="AF22:AH22" si="267">IF(AND(ISNUMBER(AE$2),AE$2&lt;&gt;0,AE22&lt;&gt;""),AE22/AE$2,"")</f>
        <v/>
      </c>
      <c r="AG22" s="16"/>
      <c r="AH22" s="17" t="str">
        <f t="shared" si="14"/>
        <v/>
      </c>
      <c r="AI22" s="16"/>
      <c r="AJ22" s="17" t="str">
        <f t="shared" si="15"/>
        <v/>
      </c>
    </row>
    <row r="23" spans="1:36" ht="15" customHeight="1" x14ac:dyDescent="0.25">
      <c r="A23" s="36" t="s">
        <v>110</v>
      </c>
      <c r="B23" s="16">
        <f>SUM(E23,G23,I23,K23,M23,O23,Q23,S23,U23,W23,Y23,AA23,AC23,AE23,AG23,AI23)</f>
        <v>15228.5</v>
      </c>
      <c r="C23" s="17">
        <f>IF(AND(ISNUMBER(JobSize),JobSize&lt;&gt;0),B23/JobSize,0)</f>
        <v>0.87019999999999997</v>
      </c>
      <c r="E23" s="16"/>
      <c r="F23" s="17" t="str">
        <f t="shared" ref="F23:AH23" si="268">IF(AND(ISNUMBER(E$2),E$2&lt;&gt;0,E23&lt;&gt;""),E23/E$2,"")</f>
        <v/>
      </c>
      <c r="G23" s="16">
        <f>'                0510'!$E$9</f>
        <v>15228.5</v>
      </c>
      <c r="H23" s="17" t="str">
        <f t="shared" ref="H23:AH23" si="269">IF(AND(ISNUMBER(G$2),G$2&lt;&gt;0,G23&lt;&gt;""),G23/G$2,"")</f>
        <v/>
      </c>
      <c r="I23" s="16"/>
      <c r="J23" s="17" t="str">
        <f t="shared" ref="J23:AH23" si="270">IF(AND(ISNUMBER(I$2),I$2&lt;&gt;0,I23&lt;&gt;""),I23/I$2,"")</f>
        <v/>
      </c>
      <c r="K23" s="16"/>
      <c r="L23" s="17" t="str">
        <f t="shared" ref="L23:AH23" si="271">IF(AND(ISNUMBER(K$2),K$2&lt;&gt;0,K23&lt;&gt;""),K23/K$2,"")</f>
        <v/>
      </c>
      <c r="M23" s="16"/>
      <c r="N23" s="17" t="str">
        <f t="shared" ref="N23:AH23" si="272">IF(AND(ISNUMBER(M$2),M$2&lt;&gt;0,M23&lt;&gt;""),M23/M$2,"")</f>
        <v/>
      </c>
      <c r="O23" s="16"/>
      <c r="P23" s="17" t="str">
        <f t="shared" ref="P23:AH23" si="273">IF(AND(ISNUMBER(O$2),O$2&lt;&gt;0,O23&lt;&gt;""),O23/O$2,"")</f>
        <v/>
      </c>
      <c r="Q23" s="16"/>
      <c r="R23" s="17" t="str">
        <f t="shared" ref="R23:AH23" si="274">IF(AND(ISNUMBER(Q$2),Q$2&lt;&gt;0,Q23&lt;&gt;""),Q23/Q$2,"")</f>
        <v/>
      </c>
      <c r="S23" s="16"/>
      <c r="T23" s="17" t="str">
        <f t="shared" ref="T23:AH23" si="275">IF(AND(ISNUMBER(S$2),S$2&lt;&gt;0,S23&lt;&gt;""),S23/S$2,"")</f>
        <v/>
      </c>
      <c r="U23" s="16"/>
      <c r="V23" s="17" t="str">
        <f t="shared" ref="V23:AH23" si="276">IF(AND(ISNUMBER(U$2),U$2&lt;&gt;0,U23&lt;&gt;""),U23/U$2,"")</f>
        <v/>
      </c>
      <c r="W23" s="16"/>
      <c r="X23" s="17" t="str">
        <f t="shared" ref="X23:AH23" si="277">IF(AND(ISNUMBER(W$2),W$2&lt;&gt;0,W23&lt;&gt;""),W23/W$2,"")</f>
        <v/>
      </c>
      <c r="Y23" s="16"/>
      <c r="Z23" s="17" t="str">
        <f t="shared" ref="Z23:AH23" si="278">IF(AND(ISNUMBER(Y$2),Y$2&lt;&gt;0,Y23&lt;&gt;""),Y23/Y$2,"")</f>
        <v/>
      </c>
      <c r="AA23" s="16"/>
      <c r="AB23" s="17" t="str">
        <f t="shared" ref="AB23:AH23" si="279">IF(AND(ISNUMBER(AA$2),AA$2&lt;&gt;0,AA23&lt;&gt;""),AA23/AA$2,"")</f>
        <v/>
      </c>
      <c r="AC23" s="16"/>
      <c r="AD23" s="17" t="str">
        <f t="shared" ref="AD23:AH23" si="280">IF(AND(ISNUMBER(AC$2),AC$2&lt;&gt;0,AC23&lt;&gt;""),AC23/AC$2,"")</f>
        <v/>
      </c>
      <c r="AE23" s="16"/>
      <c r="AF23" s="17" t="str">
        <f t="shared" ref="AF23:AH23" si="281">IF(AND(ISNUMBER(AE$2),AE$2&lt;&gt;0,AE23&lt;&gt;""),AE23/AE$2,"")</f>
        <v/>
      </c>
      <c r="AG23" s="16"/>
      <c r="AH23" s="17" t="str">
        <f t="shared" si="14"/>
        <v/>
      </c>
      <c r="AI23" s="16"/>
      <c r="AJ23" s="17" t="str">
        <f t="shared" si="15"/>
        <v/>
      </c>
    </row>
    <row r="24" spans="1:36" ht="15" customHeight="1" x14ac:dyDescent="0.25">
      <c r="A24" s="36" t="s">
        <v>113</v>
      </c>
      <c r="B24" s="16">
        <f>SUM(E24,G24,I24,K24,M24,O24,Q24,S24,U24,W24,Y24,AA24,AC24,AE24,AG24,AI24)</f>
        <v>14037.509999999998</v>
      </c>
      <c r="C24" s="17">
        <f>IF(AND(ISNUMBER(JobSize),JobSize&lt;&gt;0),B24/JobSize,0)</f>
        <v>0.80214342857142851</v>
      </c>
      <c r="E24" s="16"/>
      <c r="F24" s="17" t="str">
        <f t="shared" ref="F24:AH24" si="282">IF(AND(ISNUMBER(E$2),E$2&lt;&gt;0,E24&lt;&gt;""),E24/E$2,"")</f>
        <v/>
      </c>
      <c r="G24" s="16"/>
      <c r="H24" s="17" t="str">
        <f t="shared" ref="H24:AH24" si="283">IF(AND(ISNUMBER(G$2),G$2&lt;&gt;0,G24&lt;&gt;""),G24/G$2,"")</f>
        <v/>
      </c>
      <c r="I24" s="16">
        <f>'                0550'!$E$4</f>
        <v>14037.509999999998</v>
      </c>
      <c r="J24" s="17" t="str">
        <f t="shared" ref="J24:AH24" si="284">IF(AND(ISNUMBER(I$2),I$2&lt;&gt;0,I24&lt;&gt;""),I24/I$2,"")</f>
        <v/>
      </c>
      <c r="K24" s="16"/>
      <c r="L24" s="17" t="str">
        <f t="shared" ref="L24:AH24" si="285">IF(AND(ISNUMBER(K$2),K$2&lt;&gt;0,K24&lt;&gt;""),K24/K$2,"")</f>
        <v/>
      </c>
      <c r="M24" s="16"/>
      <c r="N24" s="17" t="str">
        <f t="shared" ref="N24:AH24" si="286">IF(AND(ISNUMBER(M$2),M$2&lt;&gt;0,M24&lt;&gt;""),M24/M$2,"")</f>
        <v/>
      </c>
      <c r="O24" s="16"/>
      <c r="P24" s="17" t="str">
        <f t="shared" ref="P24:AH24" si="287">IF(AND(ISNUMBER(O$2),O$2&lt;&gt;0,O24&lt;&gt;""),O24/O$2,"")</f>
        <v/>
      </c>
      <c r="Q24" s="16"/>
      <c r="R24" s="17" t="str">
        <f t="shared" ref="R24:AH24" si="288">IF(AND(ISNUMBER(Q$2),Q$2&lt;&gt;0,Q24&lt;&gt;""),Q24/Q$2,"")</f>
        <v/>
      </c>
      <c r="S24" s="16"/>
      <c r="T24" s="17" t="str">
        <f t="shared" ref="T24:AH24" si="289">IF(AND(ISNUMBER(S$2),S$2&lt;&gt;0,S24&lt;&gt;""),S24/S$2,"")</f>
        <v/>
      </c>
      <c r="U24" s="16"/>
      <c r="V24" s="17" t="str">
        <f t="shared" ref="V24:AH24" si="290">IF(AND(ISNUMBER(U$2),U$2&lt;&gt;0,U24&lt;&gt;""),U24/U$2,"")</f>
        <v/>
      </c>
      <c r="W24" s="16"/>
      <c r="X24" s="17" t="str">
        <f t="shared" ref="X24:AH24" si="291">IF(AND(ISNUMBER(W$2),W$2&lt;&gt;0,W24&lt;&gt;""),W24/W$2,"")</f>
        <v/>
      </c>
      <c r="Y24" s="16"/>
      <c r="Z24" s="17" t="str">
        <f t="shared" ref="Z24:AH24" si="292">IF(AND(ISNUMBER(Y$2),Y$2&lt;&gt;0,Y24&lt;&gt;""),Y24/Y$2,"")</f>
        <v/>
      </c>
      <c r="AA24" s="16"/>
      <c r="AB24" s="17" t="str">
        <f t="shared" ref="AB24:AH24" si="293">IF(AND(ISNUMBER(AA$2),AA$2&lt;&gt;0,AA24&lt;&gt;""),AA24/AA$2,"")</f>
        <v/>
      </c>
      <c r="AC24" s="16"/>
      <c r="AD24" s="17" t="str">
        <f t="shared" ref="AD24:AH24" si="294">IF(AND(ISNUMBER(AC$2),AC$2&lt;&gt;0,AC24&lt;&gt;""),AC24/AC$2,"")</f>
        <v/>
      </c>
      <c r="AE24" s="16"/>
      <c r="AF24" s="17" t="str">
        <f t="shared" ref="AF24:AH24" si="295">IF(AND(ISNUMBER(AE$2),AE$2&lt;&gt;0,AE24&lt;&gt;""),AE24/AE$2,"")</f>
        <v/>
      </c>
      <c r="AG24" s="16"/>
      <c r="AH24" s="17" t="str">
        <f t="shared" si="14"/>
        <v/>
      </c>
      <c r="AI24" s="16"/>
      <c r="AJ24" s="17" t="str">
        <f t="shared" si="15"/>
        <v/>
      </c>
    </row>
    <row r="25" spans="1:36" ht="15" customHeight="1" x14ac:dyDescent="0.25">
      <c r="A25" s="36" t="s">
        <v>117</v>
      </c>
      <c r="B25" s="16">
        <f>SUM(E25,G25,I25,K25,M25,O25,Q25,S25,U25,W25,Y25,AA25,AC25,AE25,AG25,AI25)</f>
        <v>11316.62</v>
      </c>
      <c r="C25" s="17">
        <f>IF(AND(ISNUMBER(JobSize),JobSize&lt;&gt;0),B25/JobSize,0)</f>
        <v>0.64666400000000002</v>
      </c>
      <c r="E25" s="16"/>
      <c r="F25" s="17" t="str">
        <f t="shared" ref="F25:AH25" si="296">IF(AND(ISNUMBER(E$2),E$2&lt;&gt;0,E25&lt;&gt;""),E25/E$2,"")</f>
        <v/>
      </c>
      <c r="G25" s="16"/>
      <c r="H25" s="17" t="str">
        <f t="shared" ref="H25:AH25" si="297">IF(AND(ISNUMBER(G$2),G$2&lt;&gt;0,G25&lt;&gt;""),G25/G$2,"")</f>
        <v/>
      </c>
      <c r="I25" s="16">
        <f>'                0550'!$E$7</f>
        <v>11316.62</v>
      </c>
      <c r="J25" s="17" t="str">
        <f t="shared" ref="J25:AH25" si="298">IF(AND(ISNUMBER(I$2),I$2&lt;&gt;0,I25&lt;&gt;""),I25/I$2,"")</f>
        <v/>
      </c>
      <c r="K25" s="16"/>
      <c r="L25" s="17" t="str">
        <f t="shared" ref="L25:AH25" si="299">IF(AND(ISNUMBER(K$2),K$2&lt;&gt;0,K25&lt;&gt;""),K25/K$2,"")</f>
        <v/>
      </c>
      <c r="M25" s="16"/>
      <c r="N25" s="17" t="str">
        <f t="shared" ref="N25:AH25" si="300">IF(AND(ISNUMBER(M$2),M$2&lt;&gt;0,M25&lt;&gt;""),M25/M$2,"")</f>
        <v/>
      </c>
      <c r="O25" s="16"/>
      <c r="P25" s="17" t="str">
        <f t="shared" ref="P25:AH25" si="301">IF(AND(ISNUMBER(O$2),O$2&lt;&gt;0,O25&lt;&gt;""),O25/O$2,"")</f>
        <v/>
      </c>
      <c r="Q25" s="16"/>
      <c r="R25" s="17" t="str">
        <f t="shared" ref="R25:AH25" si="302">IF(AND(ISNUMBER(Q$2),Q$2&lt;&gt;0,Q25&lt;&gt;""),Q25/Q$2,"")</f>
        <v/>
      </c>
      <c r="S25" s="16"/>
      <c r="T25" s="17" t="str">
        <f t="shared" ref="T25:AH25" si="303">IF(AND(ISNUMBER(S$2),S$2&lt;&gt;0,S25&lt;&gt;""),S25/S$2,"")</f>
        <v/>
      </c>
      <c r="U25" s="16"/>
      <c r="V25" s="17" t="str">
        <f t="shared" ref="V25:AH25" si="304">IF(AND(ISNUMBER(U$2),U$2&lt;&gt;0,U25&lt;&gt;""),U25/U$2,"")</f>
        <v/>
      </c>
      <c r="W25" s="16"/>
      <c r="X25" s="17" t="str">
        <f t="shared" ref="X25:AH25" si="305">IF(AND(ISNUMBER(W$2),W$2&lt;&gt;0,W25&lt;&gt;""),W25/W$2,"")</f>
        <v/>
      </c>
      <c r="Y25" s="16"/>
      <c r="Z25" s="17" t="str">
        <f t="shared" ref="Z25:AH25" si="306">IF(AND(ISNUMBER(Y$2),Y$2&lt;&gt;0,Y25&lt;&gt;""),Y25/Y$2,"")</f>
        <v/>
      </c>
      <c r="AA25" s="16"/>
      <c r="AB25" s="17" t="str">
        <f t="shared" ref="AB25:AH25" si="307">IF(AND(ISNUMBER(AA$2),AA$2&lt;&gt;0,AA25&lt;&gt;""),AA25/AA$2,"")</f>
        <v/>
      </c>
      <c r="AC25" s="16"/>
      <c r="AD25" s="17" t="str">
        <f t="shared" ref="AD25:AH25" si="308">IF(AND(ISNUMBER(AC$2),AC$2&lt;&gt;0,AC25&lt;&gt;""),AC25/AC$2,"")</f>
        <v/>
      </c>
      <c r="AE25" s="16"/>
      <c r="AF25" s="17" t="str">
        <f t="shared" ref="AF25:AH25" si="309">IF(AND(ISNUMBER(AE$2),AE$2&lt;&gt;0,AE25&lt;&gt;""),AE25/AE$2,"")</f>
        <v/>
      </c>
      <c r="AG25" s="16"/>
      <c r="AH25" s="17" t="str">
        <f t="shared" si="14"/>
        <v/>
      </c>
      <c r="AI25" s="16"/>
      <c r="AJ25" s="17" t="str">
        <f t="shared" si="15"/>
        <v/>
      </c>
    </row>
    <row r="26" spans="1:36" ht="15" customHeight="1" x14ac:dyDescent="0.25">
      <c r="A26" s="36" t="s">
        <v>152</v>
      </c>
      <c r="B26" s="16">
        <f>SUM(E26,G26,I26,K26,M26,O26,Q26,S26,U26,W26,Y26,AA26,AC26,AE26,AG26,AI26)</f>
        <v>646.4</v>
      </c>
      <c r="C26" s="17">
        <f>IF(AND(ISNUMBER(JobSize),JobSize&lt;&gt;0),B26/JobSize,0)</f>
        <v>3.6937142857142856E-2</v>
      </c>
      <c r="E26" s="16"/>
      <c r="F26" s="17" t="str">
        <f t="shared" ref="F26:AH26" si="310">IF(AND(ISNUMBER(E$2),E$2&lt;&gt;0,E26&lt;&gt;""),E26/E$2,"")</f>
        <v/>
      </c>
      <c r="G26" s="16"/>
      <c r="H26" s="17" t="str">
        <f t="shared" ref="H26:AH26" si="311">IF(AND(ISNUMBER(G$2),G$2&lt;&gt;0,G26&lt;&gt;""),G26/G$2,"")</f>
        <v/>
      </c>
      <c r="I26" s="16"/>
      <c r="J26" s="17" t="str">
        <f t="shared" ref="J26:AH26" si="312">IF(AND(ISNUMBER(I$2),I$2&lt;&gt;0,I26&lt;&gt;""),I26/I$2,"")</f>
        <v/>
      </c>
      <c r="K26" s="16"/>
      <c r="L26" s="17" t="str">
        <f t="shared" ref="L26:AH26" si="313">IF(AND(ISNUMBER(K$2),K$2&lt;&gt;0,K26&lt;&gt;""),K26/K$2,"")</f>
        <v/>
      </c>
      <c r="M26" s="16"/>
      <c r="N26" s="17" t="str">
        <f t="shared" ref="N26:AH26" si="314">IF(AND(ISNUMBER(M$2),M$2&lt;&gt;0,M26&lt;&gt;""),M26/M$2,"")</f>
        <v/>
      </c>
      <c r="O26" s="16"/>
      <c r="P26" s="17" t="str">
        <f t="shared" ref="P26:AH26" si="315">IF(AND(ISNUMBER(O$2),O$2&lt;&gt;0,O26&lt;&gt;""),O26/O$2,"")</f>
        <v/>
      </c>
      <c r="Q26" s="16">
        <f>'                0920'!$E$4</f>
        <v>646.4</v>
      </c>
      <c r="R26" s="17" t="str">
        <f t="shared" ref="R26:AH26" si="316">IF(AND(ISNUMBER(Q$2),Q$2&lt;&gt;0,Q26&lt;&gt;""),Q26/Q$2,"")</f>
        <v/>
      </c>
      <c r="S26" s="16"/>
      <c r="T26" s="17" t="str">
        <f t="shared" ref="T26:AH26" si="317">IF(AND(ISNUMBER(S$2),S$2&lt;&gt;0,S26&lt;&gt;""),S26/S$2,"")</f>
        <v/>
      </c>
      <c r="U26" s="16"/>
      <c r="V26" s="17" t="str">
        <f t="shared" ref="V26:AH26" si="318">IF(AND(ISNUMBER(U$2),U$2&lt;&gt;0,U26&lt;&gt;""),U26/U$2,"")</f>
        <v/>
      </c>
      <c r="W26" s="16"/>
      <c r="X26" s="17" t="str">
        <f t="shared" ref="X26:AH26" si="319">IF(AND(ISNUMBER(W$2),W$2&lt;&gt;0,W26&lt;&gt;""),W26/W$2,"")</f>
        <v/>
      </c>
      <c r="Y26" s="16"/>
      <c r="Z26" s="17" t="str">
        <f t="shared" ref="Z26:AH26" si="320">IF(AND(ISNUMBER(Y$2),Y$2&lt;&gt;0,Y26&lt;&gt;""),Y26/Y$2,"")</f>
        <v/>
      </c>
      <c r="AA26" s="16"/>
      <c r="AB26" s="17" t="str">
        <f t="shared" ref="AB26:AH26" si="321">IF(AND(ISNUMBER(AA$2),AA$2&lt;&gt;0,AA26&lt;&gt;""),AA26/AA$2,"")</f>
        <v/>
      </c>
      <c r="AC26" s="16"/>
      <c r="AD26" s="17" t="str">
        <f t="shared" ref="AD26:AH26" si="322">IF(AND(ISNUMBER(AC$2),AC$2&lt;&gt;0,AC26&lt;&gt;""),AC26/AC$2,"")</f>
        <v/>
      </c>
      <c r="AE26" s="16"/>
      <c r="AF26" s="17" t="str">
        <f t="shared" ref="AF26:AH26" si="323">IF(AND(ISNUMBER(AE$2),AE$2&lt;&gt;0,AE26&lt;&gt;""),AE26/AE$2,"")</f>
        <v/>
      </c>
      <c r="AG26" s="16"/>
      <c r="AH26" s="17" t="str">
        <f t="shared" si="14"/>
        <v/>
      </c>
      <c r="AI26" s="16"/>
      <c r="AJ26" s="17" t="str">
        <f t="shared" si="15"/>
        <v/>
      </c>
    </row>
    <row r="27" spans="1:36" ht="15" customHeight="1" x14ac:dyDescent="0.25">
      <c r="A27" s="36" t="s">
        <v>102</v>
      </c>
      <c r="B27" s="16">
        <f>SUM(E27,G27,I27,K27,M27,O27,Q27,S27,U27,W27,Y27,AA27,AC27,AE27,AG27,AI27)</f>
        <v>4088.79</v>
      </c>
      <c r="C27" s="17">
        <f>IF(AND(ISNUMBER(JobSize),JobSize&lt;&gt;0),B27/JobSize,0)</f>
        <v>0.23364514285714286</v>
      </c>
      <c r="E27" s="16">
        <f>'                0331'!$E$49</f>
        <v>4088.79</v>
      </c>
      <c r="F27" s="17" t="str">
        <f t="shared" ref="F27:AH27" si="324">IF(AND(ISNUMBER(E$2),E$2&lt;&gt;0,E27&lt;&gt;""),E27/E$2,"")</f>
        <v/>
      </c>
      <c r="G27" s="16"/>
      <c r="H27" s="17" t="str">
        <f t="shared" ref="H27:AH27" si="325">IF(AND(ISNUMBER(G$2),G$2&lt;&gt;0,G27&lt;&gt;""),G27/G$2,"")</f>
        <v/>
      </c>
      <c r="I27" s="16"/>
      <c r="J27" s="17" t="str">
        <f t="shared" ref="J27:AH27" si="326">IF(AND(ISNUMBER(I$2),I$2&lt;&gt;0,I27&lt;&gt;""),I27/I$2,"")</f>
        <v/>
      </c>
      <c r="K27" s="16"/>
      <c r="L27" s="17" t="str">
        <f t="shared" ref="L27:AH27" si="327">IF(AND(ISNUMBER(K$2),K$2&lt;&gt;0,K27&lt;&gt;""),K27/K$2,"")</f>
        <v/>
      </c>
      <c r="M27" s="16"/>
      <c r="N27" s="17" t="str">
        <f t="shared" ref="N27:AH27" si="328">IF(AND(ISNUMBER(M$2),M$2&lt;&gt;0,M27&lt;&gt;""),M27/M$2,"")</f>
        <v/>
      </c>
      <c r="O27" s="16"/>
      <c r="P27" s="17" t="str">
        <f t="shared" ref="P27:AH27" si="329">IF(AND(ISNUMBER(O$2),O$2&lt;&gt;0,O27&lt;&gt;""),O27/O$2,"")</f>
        <v/>
      </c>
      <c r="Q27" s="16"/>
      <c r="R27" s="17" t="str">
        <f t="shared" ref="R27:AH27" si="330">IF(AND(ISNUMBER(Q$2),Q$2&lt;&gt;0,Q27&lt;&gt;""),Q27/Q$2,"")</f>
        <v/>
      </c>
      <c r="S27" s="16"/>
      <c r="T27" s="17" t="str">
        <f t="shared" ref="T27:AH27" si="331">IF(AND(ISNUMBER(S$2),S$2&lt;&gt;0,S27&lt;&gt;""),S27/S$2,"")</f>
        <v/>
      </c>
      <c r="U27" s="16"/>
      <c r="V27" s="17" t="str">
        <f t="shared" ref="V27:AH27" si="332">IF(AND(ISNUMBER(U$2),U$2&lt;&gt;0,U27&lt;&gt;""),U27/U$2,"")</f>
        <v/>
      </c>
      <c r="W27" s="16"/>
      <c r="X27" s="17" t="str">
        <f t="shared" ref="X27:AH27" si="333">IF(AND(ISNUMBER(W$2),W$2&lt;&gt;0,W27&lt;&gt;""),W27/W$2,"")</f>
        <v/>
      </c>
      <c r="Y27" s="16"/>
      <c r="Z27" s="17" t="str">
        <f t="shared" ref="Z27:AH27" si="334">IF(AND(ISNUMBER(Y$2),Y$2&lt;&gt;0,Y27&lt;&gt;""),Y27/Y$2,"")</f>
        <v/>
      </c>
      <c r="AA27" s="16"/>
      <c r="AB27" s="17" t="str">
        <f t="shared" ref="AB27:AH27" si="335">IF(AND(ISNUMBER(AA$2),AA$2&lt;&gt;0,AA27&lt;&gt;""),AA27/AA$2,"")</f>
        <v/>
      </c>
      <c r="AC27" s="16"/>
      <c r="AD27" s="17" t="str">
        <f t="shared" ref="AD27:AH27" si="336">IF(AND(ISNUMBER(AC$2),AC$2&lt;&gt;0,AC27&lt;&gt;""),AC27/AC$2,"")</f>
        <v/>
      </c>
      <c r="AE27" s="16"/>
      <c r="AF27" s="17" t="str">
        <f t="shared" ref="AF27:AH27" si="337">IF(AND(ISNUMBER(AE$2),AE$2&lt;&gt;0,AE27&lt;&gt;""),AE27/AE$2,"")</f>
        <v/>
      </c>
      <c r="AG27" s="16"/>
      <c r="AH27" s="17" t="str">
        <f t="shared" si="14"/>
        <v/>
      </c>
      <c r="AI27" s="16"/>
      <c r="AJ27" s="17" t="str">
        <f t="shared" si="15"/>
        <v/>
      </c>
    </row>
    <row r="28" spans="1:36" ht="15" customHeight="1" x14ac:dyDescent="0.25">
      <c r="A28" s="36" t="s">
        <v>154</v>
      </c>
      <c r="B28" s="16">
        <f>SUM(E28,G28,I28,K28,M28,O28,Q28,S28,U28,W28,Y28,AA28,AC28,AE28,AG28,AI28)</f>
        <v>6542.58</v>
      </c>
      <c r="C28" s="17">
        <f>IF(AND(ISNUMBER(JobSize),JobSize&lt;&gt;0),B28/JobSize,0)</f>
        <v>0.3738617142857143</v>
      </c>
      <c r="E28" s="16"/>
      <c r="F28" s="17" t="str">
        <f t="shared" ref="F28:AH28" si="338">IF(AND(ISNUMBER(E$2),E$2&lt;&gt;0,E28&lt;&gt;""),E28/E$2,"")</f>
        <v/>
      </c>
      <c r="G28" s="16"/>
      <c r="H28" s="17" t="str">
        <f t="shared" ref="H28:AH28" si="339">IF(AND(ISNUMBER(G$2),G$2&lt;&gt;0,G28&lt;&gt;""),G28/G$2,"")</f>
        <v/>
      </c>
      <c r="I28" s="16"/>
      <c r="J28" s="17" t="str">
        <f t="shared" ref="J28:AH28" si="340">IF(AND(ISNUMBER(I$2),I$2&lt;&gt;0,I28&lt;&gt;""),I28/I$2,"")</f>
        <v/>
      </c>
      <c r="K28" s="16"/>
      <c r="L28" s="17" t="str">
        <f t="shared" ref="L28:AH28" si="341">IF(AND(ISNUMBER(K$2),K$2&lt;&gt;0,K28&lt;&gt;""),K28/K$2,"")</f>
        <v/>
      </c>
      <c r="M28" s="16"/>
      <c r="N28" s="17" t="str">
        <f t="shared" ref="N28:AH28" si="342">IF(AND(ISNUMBER(M$2),M$2&lt;&gt;0,M28&lt;&gt;""),M28/M$2,"")</f>
        <v/>
      </c>
      <c r="O28" s="16"/>
      <c r="P28" s="17" t="str">
        <f t="shared" ref="P28:AH28" si="343">IF(AND(ISNUMBER(O$2),O$2&lt;&gt;0,O28&lt;&gt;""),O28/O$2,"")</f>
        <v/>
      </c>
      <c r="Q28" s="16">
        <f>'                0920'!$E$6</f>
        <v>6542.58</v>
      </c>
      <c r="R28" s="17" t="str">
        <f t="shared" ref="R28:AH28" si="344">IF(AND(ISNUMBER(Q$2),Q$2&lt;&gt;0,Q28&lt;&gt;""),Q28/Q$2,"")</f>
        <v/>
      </c>
      <c r="S28" s="16"/>
      <c r="T28" s="17" t="str">
        <f t="shared" ref="T28:AH28" si="345">IF(AND(ISNUMBER(S$2),S$2&lt;&gt;0,S28&lt;&gt;""),S28/S$2,"")</f>
        <v/>
      </c>
      <c r="U28" s="16"/>
      <c r="V28" s="17" t="str">
        <f t="shared" ref="V28:AH28" si="346">IF(AND(ISNUMBER(U$2),U$2&lt;&gt;0,U28&lt;&gt;""),U28/U$2,"")</f>
        <v/>
      </c>
      <c r="W28" s="16"/>
      <c r="X28" s="17" t="str">
        <f t="shared" ref="X28:AH28" si="347">IF(AND(ISNUMBER(W$2),W$2&lt;&gt;0,W28&lt;&gt;""),W28/W$2,"")</f>
        <v/>
      </c>
      <c r="Y28" s="16"/>
      <c r="Z28" s="17" t="str">
        <f t="shared" ref="Z28:AH28" si="348">IF(AND(ISNUMBER(Y$2),Y$2&lt;&gt;0,Y28&lt;&gt;""),Y28/Y$2,"")</f>
        <v/>
      </c>
      <c r="AA28" s="16"/>
      <c r="AB28" s="17" t="str">
        <f t="shared" ref="AB28:AH28" si="349">IF(AND(ISNUMBER(AA$2),AA$2&lt;&gt;0,AA28&lt;&gt;""),AA28/AA$2,"")</f>
        <v/>
      </c>
      <c r="AC28" s="16"/>
      <c r="AD28" s="17" t="str">
        <f t="shared" ref="AD28:AH28" si="350">IF(AND(ISNUMBER(AC$2),AC$2&lt;&gt;0,AC28&lt;&gt;""),AC28/AC$2,"")</f>
        <v/>
      </c>
      <c r="AE28" s="16"/>
      <c r="AF28" s="17" t="str">
        <f t="shared" ref="AF28:AH28" si="351">IF(AND(ISNUMBER(AE$2),AE$2&lt;&gt;0,AE28&lt;&gt;""),AE28/AE$2,"")</f>
        <v/>
      </c>
      <c r="AG28" s="16"/>
      <c r="AH28" s="17" t="str">
        <f t="shared" si="14"/>
        <v/>
      </c>
      <c r="AI28" s="16"/>
      <c r="AJ28" s="17" t="str">
        <f t="shared" si="15"/>
        <v/>
      </c>
    </row>
    <row r="29" spans="1:36" ht="15" customHeight="1" x14ac:dyDescent="0.25">
      <c r="A29" s="36" t="s">
        <v>121</v>
      </c>
      <c r="B29" s="16">
        <f>SUM(E29,G29,I29,K29,M29,O29,Q29,S29,U29,W29,Y29,AA29,AC29,AE29,AG29,AI29)</f>
        <v>9661.18</v>
      </c>
      <c r="C29" s="17">
        <f>IF(AND(ISNUMBER(JobSize),JobSize&lt;&gt;0),B29/JobSize,0)</f>
        <v>0.55206742857142854</v>
      </c>
      <c r="E29" s="16"/>
      <c r="F29" s="17" t="str">
        <f t="shared" ref="F29:AH29" si="352">IF(AND(ISNUMBER(E$2),E$2&lt;&gt;0,E29&lt;&gt;""),E29/E$2,"")</f>
        <v/>
      </c>
      <c r="G29" s="16"/>
      <c r="H29" s="17" t="str">
        <f t="shared" ref="H29:AH29" si="353">IF(AND(ISNUMBER(G$2),G$2&lt;&gt;0,G29&lt;&gt;""),G29/G$2,"")</f>
        <v/>
      </c>
      <c r="I29" s="16"/>
      <c r="J29" s="17" t="str">
        <f t="shared" ref="J29:AH29" si="354">IF(AND(ISNUMBER(I$2),I$2&lt;&gt;0,I29&lt;&gt;""),I29/I$2,"")</f>
        <v/>
      </c>
      <c r="K29" s="16">
        <f>'                0780'!$E$4</f>
        <v>9661.18</v>
      </c>
      <c r="L29" s="17" t="str">
        <f t="shared" ref="L29:AH29" si="355">IF(AND(ISNUMBER(K$2),K$2&lt;&gt;0,K29&lt;&gt;""),K29/K$2,"")</f>
        <v/>
      </c>
      <c r="M29" s="16"/>
      <c r="N29" s="17" t="str">
        <f t="shared" ref="N29:AH29" si="356">IF(AND(ISNUMBER(M$2),M$2&lt;&gt;0,M29&lt;&gt;""),M29/M$2,"")</f>
        <v/>
      </c>
      <c r="O29" s="16"/>
      <c r="P29" s="17" t="str">
        <f t="shared" ref="P29:AH29" si="357">IF(AND(ISNUMBER(O$2),O$2&lt;&gt;0,O29&lt;&gt;""),O29/O$2,"")</f>
        <v/>
      </c>
      <c r="Q29" s="16"/>
      <c r="R29" s="17" t="str">
        <f t="shared" ref="R29:AH29" si="358">IF(AND(ISNUMBER(Q$2),Q$2&lt;&gt;0,Q29&lt;&gt;""),Q29/Q$2,"")</f>
        <v/>
      </c>
      <c r="S29" s="16"/>
      <c r="T29" s="17" t="str">
        <f t="shared" ref="T29:AH29" si="359">IF(AND(ISNUMBER(S$2),S$2&lt;&gt;0,S29&lt;&gt;""),S29/S$2,"")</f>
        <v/>
      </c>
      <c r="U29" s="16"/>
      <c r="V29" s="17" t="str">
        <f t="shared" ref="V29:AH29" si="360">IF(AND(ISNUMBER(U$2),U$2&lt;&gt;0,U29&lt;&gt;""),U29/U$2,"")</f>
        <v/>
      </c>
      <c r="W29" s="16"/>
      <c r="X29" s="17" t="str">
        <f t="shared" ref="X29:AH29" si="361">IF(AND(ISNUMBER(W$2),W$2&lt;&gt;0,W29&lt;&gt;""),W29/W$2,"")</f>
        <v/>
      </c>
      <c r="Y29" s="16"/>
      <c r="Z29" s="17" t="str">
        <f t="shared" ref="Z29:AH29" si="362">IF(AND(ISNUMBER(Y$2),Y$2&lt;&gt;0,Y29&lt;&gt;""),Y29/Y$2,"")</f>
        <v/>
      </c>
      <c r="AA29" s="16"/>
      <c r="AB29" s="17" t="str">
        <f t="shared" ref="AB29:AH29" si="363">IF(AND(ISNUMBER(AA$2),AA$2&lt;&gt;0,AA29&lt;&gt;""),AA29/AA$2,"")</f>
        <v/>
      </c>
      <c r="AC29" s="16"/>
      <c r="AD29" s="17" t="str">
        <f t="shared" ref="AD29:AH29" si="364">IF(AND(ISNUMBER(AC$2),AC$2&lt;&gt;0,AC29&lt;&gt;""),AC29/AC$2,"")</f>
        <v/>
      </c>
      <c r="AE29" s="16"/>
      <c r="AF29" s="17" t="str">
        <f t="shared" ref="AF29:AH29" si="365">IF(AND(ISNUMBER(AE$2),AE$2&lt;&gt;0,AE29&lt;&gt;""),AE29/AE$2,"")</f>
        <v/>
      </c>
      <c r="AG29" s="16"/>
      <c r="AH29" s="17" t="str">
        <f t="shared" si="14"/>
        <v/>
      </c>
      <c r="AI29" s="16"/>
      <c r="AJ29" s="17" t="str">
        <f t="shared" si="15"/>
        <v/>
      </c>
    </row>
    <row r="30" spans="1:36" ht="15" customHeight="1" x14ac:dyDescent="0.25">
      <c r="A30" s="36" t="s">
        <v>126</v>
      </c>
      <c r="B30" s="16">
        <f>SUM(E30,G30,I30,K30,M30,O30,Q30,S30,U30,W30,Y30,AA30,AC30,AE30,AG30,AI30)</f>
        <v>10534.74</v>
      </c>
      <c r="C30" s="17">
        <f>IF(AND(ISNUMBER(JobSize),JobSize&lt;&gt;0),B30/JobSize,0)</f>
        <v>0.60198514285714289</v>
      </c>
      <c r="E30" s="16"/>
      <c r="F30" s="17" t="str">
        <f t="shared" ref="F30:AH30" si="366">IF(AND(ISNUMBER(E$2),E$2&lt;&gt;0,E30&lt;&gt;""),E30/E$2,"")</f>
        <v/>
      </c>
      <c r="G30" s="16"/>
      <c r="H30" s="17" t="str">
        <f t="shared" ref="H30:AH30" si="367">IF(AND(ISNUMBER(G$2),G$2&lt;&gt;0,G30&lt;&gt;""),G30/G$2,"")</f>
        <v/>
      </c>
      <c r="I30" s="16"/>
      <c r="J30" s="17" t="str">
        <f t="shared" ref="J30:AH30" si="368">IF(AND(ISNUMBER(I$2),I$2&lt;&gt;0,I30&lt;&gt;""),I30/I$2,"")</f>
        <v/>
      </c>
      <c r="K30" s="16"/>
      <c r="L30" s="17" t="str">
        <f t="shared" ref="L30:AH30" si="369">IF(AND(ISNUMBER(K$2),K$2&lt;&gt;0,K30&lt;&gt;""),K30/K$2,"")</f>
        <v/>
      </c>
      <c r="M30" s="16">
        <f>'                0810'!$E$4</f>
        <v>10534.74</v>
      </c>
      <c r="N30" s="17" t="str">
        <f t="shared" ref="N30:AH30" si="370">IF(AND(ISNUMBER(M$2),M$2&lt;&gt;0,M30&lt;&gt;""),M30/M$2,"")</f>
        <v/>
      </c>
      <c r="O30" s="16"/>
      <c r="P30" s="17" t="str">
        <f t="shared" ref="P30:AH30" si="371">IF(AND(ISNUMBER(O$2),O$2&lt;&gt;0,O30&lt;&gt;""),O30/O$2,"")</f>
        <v/>
      </c>
      <c r="Q30" s="16"/>
      <c r="R30" s="17" t="str">
        <f t="shared" ref="R30:AH30" si="372">IF(AND(ISNUMBER(Q$2),Q$2&lt;&gt;0,Q30&lt;&gt;""),Q30/Q$2,"")</f>
        <v/>
      </c>
      <c r="S30" s="16"/>
      <c r="T30" s="17" t="str">
        <f t="shared" ref="T30:AH30" si="373">IF(AND(ISNUMBER(S$2),S$2&lt;&gt;0,S30&lt;&gt;""),S30/S$2,"")</f>
        <v/>
      </c>
      <c r="U30" s="16"/>
      <c r="V30" s="17" t="str">
        <f t="shared" ref="V30:AH30" si="374">IF(AND(ISNUMBER(U$2),U$2&lt;&gt;0,U30&lt;&gt;""),U30/U$2,"")</f>
        <v/>
      </c>
      <c r="W30" s="16"/>
      <c r="X30" s="17" t="str">
        <f t="shared" ref="X30:AH30" si="375">IF(AND(ISNUMBER(W$2),W$2&lt;&gt;0,W30&lt;&gt;""),W30/W$2,"")</f>
        <v/>
      </c>
      <c r="Y30" s="16"/>
      <c r="Z30" s="17" t="str">
        <f t="shared" ref="Z30:AH30" si="376">IF(AND(ISNUMBER(Y$2),Y$2&lt;&gt;0,Y30&lt;&gt;""),Y30/Y$2,"")</f>
        <v/>
      </c>
      <c r="AA30" s="16"/>
      <c r="AB30" s="17" t="str">
        <f t="shared" ref="AB30:AH30" si="377">IF(AND(ISNUMBER(AA$2),AA$2&lt;&gt;0,AA30&lt;&gt;""),AA30/AA$2,"")</f>
        <v/>
      </c>
      <c r="AC30" s="16"/>
      <c r="AD30" s="17" t="str">
        <f t="shared" ref="AD30:AH30" si="378">IF(AND(ISNUMBER(AC$2),AC$2&lt;&gt;0,AC30&lt;&gt;""),AC30/AC$2,"")</f>
        <v/>
      </c>
      <c r="AE30" s="16"/>
      <c r="AF30" s="17" t="str">
        <f t="shared" ref="AF30:AH30" si="379">IF(AND(ISNUMBER(AE$2),AE$2&lt;&gt;0,AE30&lt;&gt;""),AE30/AE$2,"")</f>
        <v/>
      </c>
      <c r="AG30" s="16"/>
      <c r="AH30" s="17" t="str">
        <f t="shared" si="14"/>
        <v/>
      </c>
      <c r="AI30" s="16"/>
      <c r="AJ30" s="17" t="str">
        <f t="shared" si="15"/>
        <v/>
      </c>
    </row>
    <row r="31" spans="1:36" ht="15" customHeight="1" x14ac:dyDescent="0.25">
      <c r="A31" s="36" t="s">
        <v>132</v>
      </c>
      <c r="B31" s="16">
        <f>SUM(E31,G31,I31,K31,M31,O31,Q31,S31,U31,W31,Y31,AA31,AC31,AE31,AG31,AI31)</f>
        <v>4244.7299999999996</v>
      </c>
      <c r="C31" s="17">
        <f>IF(AND(ISNUMBER(JobSize),JobSize&lt;&gt;0),B31/JobSize,0)</f>
        <v>0.24255599999999997</v>
      </c>
      <c r="E31" s="16"/>
      <c r="F31" s="17" t="str">
        <f t="shared" ref="F31:AH31" si="380">IF(AND(ISNUMBER(E$2),E$2&lt;&gt;0,E31&lt;&gt;""),E31/E$2,"")</f>
        <v/>
      </c>
      <c r="G31" s="16"/>
      <c r="H31" s="17" t="str">
        <f t="shared" ref="H31:AH31" si="381">IF(AND(ISNUMBER(G$2),G$2&lt;&gt;0,G31&lt;&gt;""),G31/G$2,"")</f>
        <v/>
      </c>
      <c r="I31" s="16"/>
      <c r="J31" s="17" t="str">
        <f t="shared" ref="J31:AH31" si="382">IF(AND(ISNUMBER(I$2),I$2&lt;&gt;0,I31&lt;&gt;""),I31/I$2,"")</f>
        <v/>
      </c>
      <c r="K31" s="16"/>
      <c r="L31" s="17" t="str">
        <f t="shared" ref="L31:AH31" si="383">IF(AND(ISNUMBER(K$2),K$2&lt;&gt;0,K31&lt;&gt;""),K31/K$2,"")</f>
        <v/>
      </c>
      <c r="M31" s="16">
        <f>'                0810'!$E$10</f>
        <v>4244.7299999999996</v>
      </c>
      <c r="N31" s="17" t="str">
        <f t="shared" ref="N31:AH31" si="384">IF(AND(ISNUMBER(M$2),M$2&lt;&gt;0,M31&lt;&gt;""),M31/M$2,"")</f>
        <v/>
      </c>
      <c r="O31" s="16"/>
      <c r="P31" s="17" t="str">
        <f t="shared" ref="P31:AH31" si="385">IF(AND(ISNUMBER(O$2),O$2&lt;&gt;0,O31&lt;&gt;""),O31/O$2,"")</f>
        <v/>
      </c>
      <c r="Q31" s="16"/>
      <c r="R31" s="17" t="str">
        <f t="shared" ref="R31:AH31" si="386">IF(AND(ISNUMBER(Q$2),Q$2&lt;&gt;0,Q31&lt;&gt;""),Q31/Q$2,"")</f>
        <v/>
      </c>
      <c r="S31" s="16"/>
      <c r="T31" s="17" t="str">
        <f t="shared" ref="T31:AH31" si="387">IF(AND(ISNUMBER(S$2),S$2&lt;&gt;0,S31&lt;&gt;""),S31/S$2,"")</f>
        <v/>
      </c>
      <c r="U31" s="16"/>
      <c r="V31" s="17" t="str">
        <f t="shared" ref="V31:AH31" si="388">IF(AND(ISNUMBER(U$2),U$2&lt;&gt;0,U31&lt;&gt;""),U31/U$2,"")</f>
        <v/>
      </c>
      <c r="W31" s="16"/>
      <c r="X31" s="17" t="str">
        <f t="shared" ref="X31:AH31" si="389">IF(AND(ISNUMBER(W$2),W$2&lt;&gt;0,W31&lt;&gt;""),W31/W$2,"")</f>
        <v/>
      </c>
      <c r="Y31" s="16"/>
      <c r="Z31" s="17" t="str">
        <f t="shared" ref="Z31:AH31" si="390">IF(AND(ISNUMBER(Y$2),Y$2&lt;&gt;0,Y31&lt;&gt;""),Y31/Y$2,"")</f>
        <v/>
      </c>
      <c r="AA31" s="16"/>
      <c r="AB31" s="17" t="str">
        <f t="shared" ref="AB31:AH31" si="391">IF(AND(ISNUMBER(AA$2),AA$2&lt;&gt;0,AA31&lt;&gt;""),AA31/AA$2,"")</f>
        <v/>
      </c>
      <c r="AC31" s="16"/>
      <c r="AD31" s="17" t="str">
        <f t="shared" ref="AD31:AH31" si="392">IF(AND(ISNUMBER(AC$2),AC$2&lt;&gt;0,AC31&lt;&gt;""),AC31/AC$2,"")</f>
        <v/>
      </c>
      <c r="AE31" s="16"/>
      <c r="AF31" s="17" t="str">
        <f t="shared" ref="AF31:AH31" si="393">IF(AND(ISNUMBER(AE$2),AE$2&lt;&gt;0,AE31&lt;&gt;""),AE31/AE$2,"")</f>
        <v/>
      </c>
      <c r="AG31" s="16"/>
      <c r="AH31" s="17" t="str">
        <f t="shared" si="14"/>
        <v/>
      </c>
      <c r="AI31" s="16"/>
      <c r="AJ31" s="17" t="str">
        <f t="shared" si="15"/>
        <v/>
      </c>
    </row>
    <row r="32" spans="1:36" ht="15" customHeight="1" x14ac:dyDescent="0.25">
      <c r="A32" s="36" t="s">
        <v>134</v>
      </c>
      <c r="B32" s="16">
        <f>SUM(E32,G32,I32,K32,M32,O32,Q32,S32,U32,W32,Y32,AA32,AC32,AE32,AG32,AI32)</f>
        <v>6014.08</v>
      </c>
      <c r="C32" s="17">
        <f>IF(AND(ISNUMBER(JobSize),JobSize&lt;&gt;0),B32/JobSize,0)</f>
        <v>0.34366171428571429</v>
      </c>
      <c r="E32" s="16"/>
      <c r="F32" s="17" t="str">
        <f t="shared" ref="F32:AH32" si="394">IF(AND(ISNUMBER(E$2),E$2&lt;&gt;0,E32&lt;&gt;""),E32/E$2,"")</f>
        <v/>
      </c>
      <c r="G32" s="16"/>
      <c r="H32" s="17" t="str">
        <f t="shared" ref="H32:AH32" si="395">IF(AND(ISNUMBER(G$2),G$2&lt;&gt;0,G32&lt;&gt;""),G32/G$2,"")</f>
        <v/>
      </c>
      <c r="I32" s="16"/>
      <c r="J32" s="17" t="str">
        <f t="shared" ref="J32:AH32" si="396">IF(AND(ISNUMBER(I$2),I$2&lt;&gt;0,I32&lt;&gt;""),I32/I$2,"")</f>
        <v/>
      </c>
      <c r="K32" s="16"/>
      <c r="L32" s="17" t="str">
        <f t="shared" ref="L32:AH32" si="397">IF(AND(ISNUMBER(K$2),K$2&lt;&gt;0,K32&lt;&gt;""),K32/K$2,"")</f>
        <v/>
      </c>
      <c r="M32" s="16">
        <f>'                0810'!$E$12</f>
        <v>6014.08</v>
      </c>
      <c r="N32" s="17" t="str">
        <f t="shared" ref="N32:AH32" si="398">IF(AND(ISNUMBER(M$2),M$2&lt;&gt;0,M32&lt;&gt;""),M32/M$2,"")</f>
        <v/>
      </c>
      <c r="O32" s="16"/>
      <c r="P32" s="17" t="str">
        <f t="shared" ref="P32:AH32" si="399">IF(AND(ISNUMBER(O$2),O$2&lt;&gt;0,O32&lt;&gt;""),O32/O$2,"")</f>
        <v/>
      </c>
      <c r="Q32" s="16"/>
      <c r="R32" s="17" t="str">
        <f t="shared" ref="R32:AH32" si="400">IF(AND(ISNUMBER(Q$2),Q$2&lt;&gt;0,Q32&lt;&gt;""),Q32/Q$2,"")</f>
        <v/>
      </c>
      <c r="S32" s="16"/>
      <c r="T32" s="17" t="str">
        <f t="shared" ref="T32:AH32" si="401">IF(AND(ISNUMBER(S$2),S$2&lt;&gt;0,S32&lt;&gt;""),S32/S$2,"")</f>
        <v/>
      </c>
      <c r="U32" s="16"/>
      <c r="V32" s="17" t="str">
        <f t="shared" ref="V32:AH32" si="402">IF(AND(ISNUMBER(U$2),U$2&lt;&gt;0,U32&lt;&gt;""),U32/U$2,"")</f>
        <v/>
      </c>
      <c r="W32" s="16"/>
      <c r="X32" s="17" t="str">
        <f t="shared" ref="X32:AH32" si="403">IF(AND(ISNUMBER(W$2),W$2&lt;&gt;0,W32&lt;&gt;""),W32/W$2,"")</f>
        <v/>
      </c>
      <c r="Y32" s="16"/>
      <c r="Z32" s="17" t="str">
        <f t="shared" ref="Z32:AH32" si="404">IF(AND(ISNUMBER(Y$2),Y$2&lt;&gt;0,Y32&lt;&gt;""),Y32/Y$2,"")</f>
        <v/>
      </c>
      <c r="AA32" s="16"/>
      <c r="AB32" s="17" t="str">
        <f t="shared" ref="AB32:AH32" si="405">IF(AND(ISNUMBER(AA$2),AA$2&lt;&gt;0,AA32&lt;&gt;""),AA32/AA$2,"")</f>
        <v/>
      </c>
      <c r="AC32" s="16"/>
      <c r="AD32" s="17" t="str">
        <f t="shared" ref="AD32:AH32" si="406">IF(AND(ISNUMBER(AC$2),AC$2&lt;&gt;0,AC32&lt;&gt;""),AC32/AC$2,"")</f>
        <v/>
      </c>
      <c r="AE32" s="16"/>
      <c r="AF32" s="17" t="str">
        <f t="shared" ref="AF32:AH32" si="407">IF(AND(ISNUMBER(AE$2),AE$2&lt;&gt;0,AE32&lt;&gt;""),AE32/AE$2,"")</f>
        <v/>
      </c>
      <c r="AG32" s="16"/>
      <c r="AH32" s="17" t="str">
        <f t="shared" si="14"/>
        <v/>
      </c>
      <c r="AI32" s="16"/>
      <c r="AJ32" s="17" t="str">
        <f t="shared" si="15"/>
        <v/>
      </c>
    </row>
    <row r="33" spans="1:36" ht="15" customHeight="1" x14ac:dyDescent="0.25">
      <c r="A33" s="36" t="s">
        <v>147</v>
      </c>
      <c r="B33" s="16">
        <f>SUM(E33,G33,I33,K33,M33,O33,Q33,S33,U33,W33,Y33,AA33,AC33,AE33,AG33,AI33)</f>
        <v>4896.43</v>
      </c>
      <c r="C33" s="17">
        <f>IF(AND(ISNUMBER(JobSize),JobSize&lt;&gt;0),B33/JobSize,0)</f>
        <v>0.27979599999999999</v>
      </c>
      <c r="E33" s="16"/>
      <c r="F33" s="17" t="str">
        <f t="shared" ref="F33:AH33" si="408">IF(AND(ISNUMBER(E$2),E$2&lt;&gt;0,E33&lt;&gt;""),E33/E$2,"")</f>
        <v/>
      </c>
      <c r="G33" s="16"/>
      <c r="H33" s="17" t="str">
        <f t="shared" ref="H33:AH33" si="409">IF(AND(ISNUMBER(G$2),G$2&lt;&gt;0,G33&lt;&gt;""),G33/G$2,"")</f>
        <v/>
      </c>
      <c r="I33" s="16"/>
      <c r="J33" s="17" t="str">
        <f t="shared" ref="J33:AH33" si="410">IF(AND(ISNUMBER(I$2),I$2&lt;&gt;0,I33&lt;&gt;""),I33/I$2,"")</f>
        <v/>
      </c>
      <c r="K33" s="16"/>
      <c r="L33" s="17" t="str">
        <f t="shared" ref="L33:AH33" si="411">IF(AND(ISNUMBER(K$2),K$2&lt;&gt;0,K33&lt;&gt;""),K33/K$2,"")</f>
        <v/>
      </c>
      <c r="M33" s="16"/>
      <c r="N33" s="17" t="str">
        <f t="shared" ref="N33:AH33" si="412">IF(AND(ISNUMBER(M$2),M$2&lt;&gt;0,M33&lt;&gt;""),M33/M$2,"")</f>
        <v/>
      </c>
      <c r="O33" s="16">
        <f>'                0830'!$E$4</f>
        <v>4896.43</v>
      </c>
      <c r="P33" s="17" t="str">
        <f t="shared" ref="P33:AH33" si="413">IF(AND(ISNUMBER(O$2),O$2&lt;&gt;0,O33&lt;&gt;""),O33/O$2,"")</f>
        <v/>
      </c>
      <c r="Q33" s="16"/>
      <c r="R33" s="17" t="str">
        <f t="shared" ref="R33:AH33" si="414">IF(AND(ISNUMBER(Q$2),Q$2&lt;&gt;0,Q33&lt;&gt;""),Q33/Q$2,"")</f>
        <v/>
      </c>
      <c r="S33" s="16"/>
      <c r="T33" s="17" t="str">
        <f t="shared" ref="T33:AH33" si="415">IF(AND(ISNUMBER(S$2),S$2&lt;&gt;0,S33&lt;&gt;""),S33/S$2,"")</f>
        <v/>
      </c>
      <c r="U33" s="16"/>
      <c r="V33" s="17" t="str">
        <f t="shared" ref="V33:AH33" si="416">IF(AND(ISNUMBER(U$2),U$2&lt;&gt;0,U33&lt;&gt;""),U33/U$2,"")</f>
        <v/>
      </c>
      <c r="W33" s="16"/>
      <c r="X33" s="17" t="str">
        <f t="shared" ref="X33:AH33" si="417">IF(AND(ISNUMBER(W$2),W$2&lt;&gt;0,W33&lt;&gt;""),W33/W$2,"")</f>
        <v/>
      </c>
      <c r="Y33" s="16"/>
      <c r="Z33" s="17" t="str">
        <f t="shared" ref="Z33:AH33" si="418">IF(AND(ISNUMBER(Y$2),Y$2&lt;&gt;0,Y33&lt;&gt;""),Y33/Y$2,"")</f>
        <v/>
      </c>
      <c r="AA33" s="16"/>
      <c r="AB33" s="17" t="str">
        <f t="shared" ref="AB33:AH33" si="419">IF(AND(ISNUMBER(AA$2),AA$2&lt;&gt;0,AA33&lt;&gt;""),AA33/AA$2,"")</f>
        <v/>
      </c>
      <c r="AC33" s="16"/>
      <c r="AD33" s="17" t="str">
        <f t="shared" ref="AD33:AH33" si="420">IF(AND(ISNUMBER(AC$2),AC$2&lt;&gt;0,AC33&lt;&gt;""),AC33/AC$2,"")</f>
        <v/>
      </c>
      <c r="AE33" s="16"/>
      <c r="AF33" s="17" t="str">
        <f t="shared" ref="AF33:AH33" si="421">IF(AND(ISNUMBER(AE$2),AE$2&lt;&gt;0,AE33&lt;&gt;""),AE33/AE$2,"")</f>
        <v/>
      </c>
      <c r="AG33" s="16"/>
      <c r="AH33" s="17" t="str">
        <f t="shared" si="14"/>
        <v/>
      </c>
      <c r="AI33" s="16"/>
      <c r="AJ33" s="17" t="str">
        <f t="shared" si="15"/>
        <v/>
      </c>
    </row>
    <row r="34" spans="1:36" ht="15" customHeight="1" x14ac:dyDescent="0.25">
      <c r="A34" s="36" t="s">
        <v>149</v>
      </c>
      <c r="B34" s="16">
        <f>SUM(E34,G34,I34,K34,M34,O34,Q34,S34,U34,W34,Y34,AA34,AC34,AE34,AG34,AI34)</f>
        <v>8842.51</v>
      </c>
      <c r="C34" s="17">
        <f>IF(AND(ISNUMBER(JobSize),JobSize&lt;&gt;0),B34/JobSize,0)</f>
        <v>0.50528628571428569</v>
      </c>
      <c r="E34" s="16"/>
      <c r="F34" s="17" t="str">
        <f t="shared" ref="F34:AH34" si="422">IF(AND(ISNUMBER(E$2),E$2&lt;&gt;0,E34&lt;&gt;""),E34/E$2,"")</f>
        <v/>
      </c>
      <c r="G34" s="16"/>
      <c r="H34" s="17" t="str">
        <f t="shared" ref="H34:AH34" si="423">IF(AND(ISNUMBER(G$2),G$2&lt;&gt;0,G34&lt;&gt;""),G34/G$2,"")</f>
        <v/>
      </c>
      <c r="I34" s="16"/>
      <c r="J34" s="17" t="str">
        <f t="shared" ref="J34:AH34" si="424">IF(AND(ISNUMBER(I$2),I$2&lt;&gt;0,I34&lt;&gt;""),I34/I$2,"")</f>
        <v/>
      </c>
      <c r="K34" s="16"/>
      <c r="L34" s="17" t="str">
        <f t="shared" ref="L34:AH34" si="425">IF(AND(ISNUMBER(K$2),K$2&lt;&gt;0,K34&lt;&gt;""),K34/K$2,"")</f>
        <v/>
      </c>
      <c r="M34" s="16"/>
      <c r="N34" s="17" t="str">
        <f t="shared" ref="N34:AH34" si="426">IF(AND(ISNUMBER(M$2),M$2&lt;&gt;0,M34&lt;&gt;""),M34/M$2,"")</f>
        <v/>
      </c>
      <c r="O34" s="16">
        <f>'                0830'!$E$6</f>
        <v>8842.51</v>
      </c>
      <c r="P34" s="17" t="str">
        <f t="shared" ref="P34:AH34" si="427">IF(AND(ISNUMBER(O$2),O$2&lt;&gt;0,O34&lt;&gt;""),O34/O$2,"")</f>
        <v/>
      </c>
      <c r="Q34" s="16"/>
      <c r="R34" s="17" t="str">
        <f t="shared" ref="R34:AH34" si="428">IF(AND(ISNUMBER(Q$2),Q$2&lt;&gt;0,Q34&lt;&gt;""),Q34/Q$2,"")</f>
        <v/>
      </c>
      <c r="S34" s="16"/>
      <c r="T34" s="17" t="str">
        <f t="shared" ref="T34:AH34" si="429">IF(AND(ISNUMBER(S$2),S$2&lt;&gt;0,S34&lt;&gt;""),S34/S$2,"")</f>
        <v/>
      </c>
      <c r="U34" s="16"/>
      <c r="V34" s="17" t="str">
        <f t="shared" ref="V34:AH34" si="430">IF(AND(ISNUMBER(U$2),U$2&lt;&gt;0,U34&lt;&gt;""),U34/U$2,"")</f>
        <v/>
      </c>
      <c r="W34" s="16"/>
      <c r="X34" s="17" t="str">
        <f t="shared" ref="X34:AH34" si="431">IF(AND(ISNUMBER(W$2),W$2&lt;&gt;0,W34&lt;&gt;""),W34/W$2,"")</f>
        <v/>
      </c>
      <c r="Y34" s="16"/>
      <c r="Z34" s="17" t="str">
        <f t="shared" ref="Z34:AH34" si="432">IF(AND(ISNUMBER(Y$2),Y$2&lt;&gt;0,Y34&lt;&gt;""),Y34/Y$2,"")</f>
        <v/>
      </c>
      <c r="AA34" s="16"/>
      <c r="AB34" s="17" t="str">
        <f t="shared" ref="AB34:AH34" si="433">IF(AND(ISNUMBER(AA$2),AA$2&lt;&gt;0,AA34&lt;&gt;""),AA34/AA$2,"")</f>
        <v/>
      </c>
      <c r="AC34" s="16"/>
      <c r="AD34" s="17" t="str">
        <f t="shared" ref="AD34:AH34" si="434">IF(AND(ISNUMBER(AC$2),AC$2&lt;&gt;0,AC34&lt;&gt;""),AC34/AC$2,"")</f>
        <v/>
      </c>
      <c r="AE34" s="16"/>
      <c r="AF34" s="17" t="str">
        <f t="shared" ref="AF34:AH34" si="435">IF(AND(ISNUMBER(AE$2),AE$2&lt;&gt;0,AE34&lt;&gt;""),AE34/AE$2,"")</f>
        <v/>
      </c>
      <c r="AG34" s="16"/>
      <c r="AH34" s="17" t="str">
        <f t="shared" si="14"/>
        <v/>
      </c>
      <c r="AI34" s="16"/>
      <c r="AJ34" s="17" t="str">
        <f t="shared" si="15"/>
        <v/>
      </c>
    </row>
    <row r="35" spans="1:36" ht="15" customHeight="1" x14ac:dyDescent="0.25">
      <c r="A35" s="36" t="s">
        <v>136</v>
      </c>
      <c r="B35" s="16">
        <f>SUM(E35,G35,I35,K35,M35,O35,Q35,S35,U35,W35,Y35,AA35,AC35,AE35,AG35,AI35)</f>
        <v>1076.75</v>
      </c>
      <c r="C35" s="17">
        <f>IF(AND(ISNUMBER(JobSize),JobSize&lt;&gt;0),B35/JobSize,0)</f>
        <v>6.1528571428571426E-2</v>
      </c>
      <c r="E35" s="16"/>
      <c r="F35" s="17" t="str">
        <f t="shared" ref="F35:AH35" si="436">IF(AND(ISNUMBER(E$2),E$2&lt;&gt;0,E35&lt;&gt;""),E35/E$2,"")</f>
        <v/>
      </c>
      <c r="G35" s="16"/>
      <c r="H35" s="17" t="str">
        <f t="shared" ref="H35:AH35" si="437">IF(AND(ISNUMBER(G$2),G$2&lt;&gt;0,G35&lt;&gt;""),G35/G$2,"")</f>
        <v/>
      </c>
      <c r="I35" s="16"/>
      <c r="J35" s="17" t="str">
        <f t="shared" ref="J35:AH35" si="438">IF(AND(ISNUMBER(I$2),I$2&lt;&gt;0,I35&lt;&gt;""),I35/I$2,"")</f>
        <v/>
      </c>
      <c r="K35" s="16"/>
      <c r="L35" s="17" t="str">
        <f t="shared" ref="L35:AH35" si="439">IF(AND(ISNUMBER(K$2),K$2&lt;&gt;0,K35&lt;&gt;""),K35/K$2,"")</f>
        <v/>
      </c>
      <c r="M35" s="16">
        <f>'                0810'!$E$14</f>
        <v>1076.75</v>
      </c>
      <c r="N35" s="17" t="str">
        <f t="shared" ref="N35:AH35" si="440">IF(AND(ISNUMBER(M$2),M$2&lt;&gt;0,M35&lt;&gt;""),M35/M$2,"")</f>
        <v/>
      </c>
      <c r="O35" s="16"/>
      <c r="P35" s="17" t="str">
        <f t="shared" ref="P35:AH35" si="441">IF(AND(ISNUMBER(O$2),O$2&lt;&gt;0,O35&lt;&gt;""),O35/O$2,"")</f>
        <v/>
      </c>
      <c r="Q35" s="16"/>
      <c r="R35" s="17" t="str">
        <f t="shared" ref="R35:AH35" si="442">IF(AND(ISNUMBER(Q$2),Q$2&lt;&gt;0,Q35&lt;&gt;""),Q35/Q$2,"")</f>
        <v/>
      </c>
      <c r="S35" s="16"/>
      <c r="T35" s="17" t="str">
        <f t="shared" ref="T35:AH35" si="443">IF(AND(ISNUMBER(S$2),S$2&lt;&gt;0,S35&lt;&gt;""),S35/S$2,"")</f>
        <v/>
      </c>
      <c r="U35" s="16"/>
      <c r="V35" s="17" t="str">
        <f t="shared" ref="V35:AH35" si="444">IF(AND(ISNUMBER(U$2),U$2&lt;&gt;0,U35&lt;&gt;""),U35/U$2,"")</f>
        <v/>
      </c>
      <c r="W35" s="16"/>
      <c r="X35" s="17" t="str">
        <f t="shared" ref="X35:AH35" si="445">IF(AND(ISNUMBER(W$2),W$2&lt;&gt;0,W35&lt;&gt;""),W35/W$2,"")</f>
        <v/>
      </c>
      <c r="Y35" s="16"/>
      <c r="Z35" s="17" t="str">
        <f t="shared" ref="Z35:AH35" si="446">IF(AND(ISNUMBER(Y$2),Y$2&lt;&gt;0,Y35&lt;&gt;""),Y35/Y$2,"")</f>
        <v/>
      </c>
      <c r="AA35" s="16"/>
      <c r="AB35" s="17" t="str">
        <f t="shared" ref="AB35:AH35" si="447">IF(AND(ISNUMBER(AA$2),AA$2&lt;&gt;0,AA35&lt;&gt;""),AA35/AA$2,"")</f>
        <v/>
      </c>
      <c r="AC35" s="16"/>
      <c r="AD35" s="17" t="str">
        <f t="shared" ref="AD35:AH35" si="448">IF(AND(ISNUMBER(AC$2),AC$2&lt;&gt;0,AC35&lt;&gt;""),AC35/AC$2,"")</f>
        <v/>
      </c>
      <c r="AE35" s="16"/>
      <c r="AF35" s="17" t="str">
        <f t="shared" ref="AF35:AH35" si="449">IF(AND(ISNUMBER(AE$2),AE$2&lt;&gt;0,AE35&lt;&gt;""),AE35/AE$2,"")</f>
        <v/>
      </c>
      <c r="AG35" s="16"/>
      <c r="AH35" s="17" t="str">
        <f t="shared" si="14"/>
        <v/>
      </c>
      <c r="AI35" s="16"/>
      <c r="AJ35" s="17" t="str">
        <f t="shared" si="15"/>
        <v/>
      </c>
    </row>
    <row r="36" spans="1:36" ht="15" customHeight="1" x14ac:dyDescent="0.25">
      <c r="A36" s="36" t="s">
        <v>138</v>
      </c>
      <c r="B36" s="16">
        <f>SUM(E36,G36,I36,K36,M36,O36,Q36,S36,U36,W36,Y36,AA36,AC36,AE36,AG36,AI36)</f>
        <v>12090.099999999999</v>
      </c>
      <c r="C36" s="17">
        <f>IF(AND(ISNUMBER(JobSize),JobSize&lt;&gt;0),B36/JobSize,0)</f>
        <v>0.69086285714285711</v>
      </c>
      <c r="E36" s="16"/>
      <c r="F36" s="17" t="str">
        <f t="shared" ref="F36:AH36" si="450">IF(AND(ISNUMBER(E$2),E$2&lt;&gt;0,E36&lt;&gt;""),E36/E$2,"")</f>
        <v/>
      </c>
      <c r="G36" s="16"/>
      <c r="H36" s="17" t="str">
        <f t="shared" ref="H36:AH36" si="451">IF(AND(ISNUMBER(G$2),G$2&lt;&gt;0,G36&lt;&gt;""),G36/G$2,"")</f>
        <v/>
      </c>
      <c r="I36" s="16"/>
      <c r="J36" s="17" t="str">
        <f t="shared" ref="J36:AH36" si="452">IF(AND(ISNUMBER(I$2),I$2&lt;&gt;0,I36&lt;&gt;""),I36/I$2,"")</f>
        <v/>
      </c>
      <c r="K36" s="16"/>
      <c r="L36" s="17" t="str">
        <f t="shared" ref="L36:AH36" si="453">IF(AND(ISNUMBER(K$2),K$2&lt;&gt;0,K36&lt;&gt;""),K36/K$2,"")</f>
        <v/>
      </c>
      <c r="M36" s="16">
        <f>'                0810'!$E$16</f>
        <v>12090.099999999999</v>
      </c>
      <c r="N36" s="17" t="str">
        <f t="shared" ref="N36:AH36" si="454">IF(AND(ISNUMBER(M$2),M$2&lt;&gt;0,M36&lt;&gt;""),M36/M$2,"")</f>
        <v/>
      </c>
      <c r="O36" s="16"/>
      <c r="P36" s="17" t="str">
        <f t="shared" ref="P36:AH36" si="455">IF(AND(ISNUMBER(O$2),O$2&lt;&gt;0,O36&lt;&gt;""),O36/O$2,"")</f>
        <v/>
      </c>
      <c r="Q36" s="16"/>
      <c r="R36" s="17" t="str">
        <f t="shared" ref="R36:AH36" si="456">IF(AND(ISNUMBER(Q$2),Q$2&lt;&gt;0,Q36&lt;&gt;""),Q36/Q$2,"")</f>
        <v/>
      </c>
      <c r="S36" s="16"/>
      <c r="T36" s="17" t="str">
        <f t="shared" ref="T36:AH36" si="457">IF(AND(ISNUMBER(S$2),S$2&lt;&gt;0,S36&lt;&gt;""),S36/S$2,"")</f>
        <v/>
      </c>
      <c r="U36" s="16"/>
      <c r="V36" s="17" t="str">
        <f t="shared" ref="V36:AH36" si="458">IF(AND(ISNUMBER(U$2),U$2&lt;&gt;0,U36&lt;&gt;""),U36/U$2,"")</f>
        <v/>
      </c>
      <c r="W36" s="16"/>
      <c r="X36" s="17" t="str">
        <f t="shared" ref="X36:AH36" si="459">IF(AND(ISNUMBER(W$2),W$2&lt;&gt;0,W36&lt;&gt;""),W36/W$2,"")</f>
        <v/>
      </c>
      <c r="Y36" s="16"/>
      <c r="Z36" s="17" t="str">
        <f t="shared" ref="Z36:AH36" si="460">IF(AND(ISNUMBER(Y$2),Y$2&lt;&gt;0,Y36&lt;&gt;""),Y36/Y$2,"")</f>
        <v/>
      </c>
      <c r="AA36" s="16"/>
      <c r="AB36" s="17" t="str">
        <f t="shared" ref="AB36:AH36" si="461">IF(AND(ISNUMBER(AA$2),AA$2&lt;&gt;0,AA36&lt;&gt;""),AA36/AA$2,"")</f>
        <v/>
      </c>
      <c r="AC36" s="16"/>
      <c r="AD36" s="17" t="str">
        <f t="shared" ref="AD36:AH36" si="462">IF(AND(ISNUMBER(AC$2),AC$2&lt;&gt;0,AC36&lt;&gt;""),AC36/AC$2,"")</f>
        <v/>
      </c>
      <c r="AE36" s="16"/>
      <c r="AF36" s="17" t="str">
        <f t="shared" ref="AF36:AH36" si="463">IF(AND(ISNUMBER(AE$2),AE$2&lt;&gt;0,AE36&lt;&gt;""),AE36/AE$2,"")</f>
        <v/>
      </c>
      <c r="AG36" s="16"/>
      <c r="AH36" s="17" t="str">
        <f t="shared" si="14"/>
        <v/>
      </c>
      <c r="AI36" s="16"/>
      <c r="AJ36" s="17" t="str">
        <f t="shared" si="15"/>
        <v/>
      </c>
    </row>
    <row r="37" spans="1:36" ht="15" customHeight="1" x14ac:dyDescent="0.25">
      <c r="A37" s="36" t="s">
        <v>156</v>
      </c>
      <c r="B37" s="16">
        <f>SUM(E37,G37,I37,K37,M37,O37,Q37,S37,U37,W37,Y37,AA37,AC37,AE37,AG37,AI37)</f>
        <v>6996.89</v>
      </c>
      <c r="C37" s="17">
        <f>IF(AND(ISNUMBER(JobSize),JobSize&lt;&gt;0),B37/JobSize,0)</f>
        <v>0.39982228571428574</v>
      </c>
      <c r="E37" s="16"/>
      <c r="F37" s="17" t="str">
        <f t="shared" ref="F37:AH37" si="464">IF(AND(ISNUMBER(E$2),E$2&lt;&gt;0,E37&lt;&gt;""),E37/E$2,"")</f>
        <v/>
      </c>
      <c r="G37" s="16"/>
      <c r="H37" s="17" t="str">
        <f t="shared" ref="H37:AH37" si="465">IF(AND(ISNUMBER(G$2),G$2&lt;&gt;0,G37&lt;&gt;""),G37/G$2,"")</f>
        <v/>
      </c>
      <c r="I37" s="16"/>
      <c r="J37" s="17" t="str">
        <f t="shared" ref="J37:AH37" si="466">IF(AND(ISNUMBER(I$2),I$2&lt;&gt;0,I37&lt;&gt;""),I37/I$2,"")</f>
        <v/>
      </c>
      <c r="K37" s="16"/>
      <c r="L37" s="17" t="str">
        <f t="shared" ref="L37:AH37" si="467">IF(AND(ISNUMBER(K$2),K$2&lt;&gt;0,K37&lt;&gt;""),K37/K$2,"")</f>
        <v/>
      </c>
      <c r="M37" s="16"/>
      <c r="N37" s="17" t="str">
        <f t="shared" ref="N37:AH37" si="468">IF(AND(ISNUMBER(M$2),M$2&lt;&gt;0,M37&lt;&gt;""),M37/M$2,"")</f>
        <v/>
      </c>
      <c r="O37" s="16"/>
      <c r="P37" s="17" t="str">
        <f t="shared" ref="P37:AH37" si="469">IF(AND(ISNUMBER(O$2),O$2&lt;&gt;0,O37&lt;&gt;""),O37/O$2,"")</f>
        <v/>
      </c>
      <c r="Q37" s="16">
        <f>'                0920'!$E$8</f>
        <v>6996.89</v>
      </c>
      <c r="R37" s="17" t="str">
        <f t="shared" ref="R37:AH37" si="470">IF(AND(ISNUMBER(Q$2),Q$2&lt;&gt;0,Q37&lt;&gt;""),Q37/Q$2,"")</f>
        <v/>
      </c>
      <c r="S37" s="16"/>
      <c r="T37" s="17" t="str">
        <f t="shared" ref="T37:AH37" si="471">IF(AND(ISNUMBER(S$2),S$2&lt;&gt;0,S37&lt;&gt;""),S37/S$2,"")</f>
        <v/>
      </c>
      <c r="U37" s="16"/>
      <c r="V37" s="17" t="str">
        <f t="shared" ref="V37:AH37" si="472">IF(AND(ISNUMBER(U$2),U$2&lt;&gt;0,U37&lt;&gt;""),U37/U$2,"")</f>
        <v/>
      </c>
      <c r="W37" s="16"/>
      <c r="X37" s="17" t="str">
        <f t="shared" ref="X37:AH37" si="473">IF(AND(ISNUMBER(W$2),W$2&lt;&gt;0,W37&lt;&gt;""),W37/W$2,"")</f>
        <v/>
      </c>
      <c r="Y37" s="16"/>
      <c r="Z37" s="17" t="str">
        <f t="shared" ref="Z37:AH37" si="474">IF(AND(ISNUMBER(Y$2),Y$2&lt;&gt;0,Y37&lt;&gt;""),Y37/Y$2,"")</f>
        <v/>
      </c>
      <c r="AA37" s="16"/>
      <c r="AB37" s="17" t="str">
        <f t="shared" ref="AB37:AH37" si="475">IF(AND(ISNUMBER(AA$2),AA$2&lt;&gt;0,AA37&lt;&gt;""),AA37/AA$2,"")</f>
        <v/>
      </c>
      <c r="AC37" s="16"/>
      <c r="AD37" s="17" t="str">
        <f t="shared" ref="AD37:AH37" si="476">IF(AND(ISNUMBER(AC$2),AC$2&lt;&gt;0,AC37&lt;&gt;""),AC37/AC$2,"")</f>
        <v/>
      </c>
      <c r="AE37" s="16"/>
      <c r="AF37" s="17" t="str">
        <f t="shared" ref="AF37:AH37" si="477">IF(AND(ISNUMBER(AE$2),AE$2&lt;&gt;0,AE37&lt;&gt;""),AE37/AE$2,"")</f>
        <v/>
      </c>
      <c r="AG37" s="16"/>
      <c r="AH37" s="17" t="str">
        <f t="shared" si="14"/>
        <v/>
      </c>
      <c r="AI37" s="16"/>
      <c r="AJ37" s="17" t="str">
        <f t="shared" si="15"/>
        <v/>
      </c>
    </row>
    <row r="38" spans="1:36" ht="15" customHeight="1" x14ac:dyDescent="0.25">
      <c r="A38" s="36" t="s">
        <v>158</v>
      </c>
      <c r="B38" s="16">
        <f>SUM(E38,G38,I38,K38,M38,O38,Q38,S38,U38,W38,Y38,AA38,AC38,AE38,AG38,AI38)</f>
        <v>12997.79</v>
      </c>
      <c r="C38" s="17">
        <f>IF(AND(ISNUMBER(JobSize),JobSize&lt;&gt;0),B38/JobSize,0)</f>
        <v>0.74273085714285725</v>
      </c>
      <c r="E38" s="16"/>
      <c r="F38" s="17" t="str">
        <f t="shared" ref="F38:AH38" si="478">IF(AND(ISNUMBER(E$2),E$2&lt;&gt;0,E38&lt;&gt;""),E38/E$2,"")</f>
        <v/>
      </c>
      <c r="G38" s="16"/>
      <c r="H38" s="17" t="str">
        <f t="shared" ref="H38:AH38" si="479">IF(AND(ISNUMBER(G$2),G$2&lt;&gt;0,G38&lt;&gt;""),G38/G$2,"")</f>
        <v/>
      </c>
      <c r="I38" s="16"/>
      <c r="J38" s="17" t="str">
        <f t="shared" ref="J38:AH38" si="480">IF(AND(ISNUMBER(I$2),I$2&lt;&gt;0,I38&lt;&gt;""),I38/I$2,"")</f>
        <v/>
      </c>
      <c r="K38" s="16"/>
      <c r="L38" s="17" t="str">
        <f t="shared" ref="L38:AH38" si="481">IF(AND(ISNUMBER(K$2),K$2&lt;&gt;0,K38&lt;&gt;""),K38/K$2,"")</f>
        <v/>
      </c>
      <c r="M38" s="16"/>
      <c r="N38" s="17" t="str">
        <f t="shared" ref="N38:AH38" si="482">IF(AND(ISNUMBER(M$2),M$2&lt;&gt;0,M38&lt;&gt;""),M38/M$2,"")</f>
        <v/>
      </c>
      <c r="O38" s="16"/>
      <c r="P38" s="17" t="str">
        <f t="shared" ref="P38:AH38" si="483">IF(AND(ISNUMBER(O$2),O$2&lt;&gt;0,O38&lt;&gt;""),O38/O$2,"")</f>
        <v/>
      </c>
      <c r="Q38" s="16">
        <f>'                0920'!$E$10</f>
        <v>12997.79</v>
      </c>
      <c r="R38" s="17" t="str">
        <f t="shared" ref="R38:AH38" si="484">IF(AND(ISNUMBER(Q$2),Q$2&lt;&gt;0,Q38&lt;&gt;""),Q38/Q$2,"")</f>
        <v/>
      </c>
      <c r="S38" s="16"/>
      <c r="T38" s="17" t="str">
        <f t="shared" ref="T38:AH38" si="485">IF(AND(ISNUMBER(S$2),S$2&lt;&gt;0,S38&lt;&gt;""),S38/S$2,"")</f>
        <v/>
      </c>
      <c r="U38" s="16"/>
      <c r="V38" s="17" t="str">
        <f t="shared" ref="V38:AH38" si="486">IF(AND(ISNUMBER(U$2),U$2&lt;&gt;0,U38&lt;&gt;""),U38/U$2,"")</f>
        <v/>
      </c>
      <c r="W38" s="16"/>
      <c r="X38" s="17" t="str">
        <f t="shared" ref="X38:AH38" si="487">IF(AND(ISNUMBER(W$2),W$2&lt;&gt;0,W38&lt;&gt;""),W38/W$2,"")</f>
        <v/>
      </c>
      <c r="Y38" s="16"/>
      <c r="Z38" s="17" t="str">
        <f t="shared" ref="Z38:AH38" si="488">IF(AND(ISNUMBER(Y$2),Y$2&lt;&gt;0,Y38&lt;&gt;""),Y38/Y$2,"")</f>
        <v/>
      </c>
      <c r="AA38" s="16"/>
      <c r="AB38" s="17" t="str">
        <f t="shared" ref="AB38:AH38" si="489">IF(AND(ISNUMBER(AA$2),AA$2&lt;&gt;0,AA38&lt;&gt;""),AA38/AA$2,"")</f>
        <v/>
      </c>
      <c r="AC38" s="16"/>
      <c r="AD38" s="17" t="str">
        <f t="shared" ref="AD38:AH38" si="490">IF(AND(ISNUMBER(AC$2),AC$2&lt;&gt;0,AC38&lt;&gt;""),AC38/AC$2,"")</f>
        <v/>
      </c>
      <c r="AE38" s="16"/>
      <c r="AF38" s="17" t="str">
        <f t="shared" ref="AF38:AH38" si="491">IF(AND(ISNUMBER(AE$2),AE$2&lt;&gt;0,AE38&lt;&gt;""),AE38/AE$2,"")</f>
        <v/>
      </c>
      <c r="AG38" s="16"/>
      <c r="AH38" s="17" t="str">
        <f t="shared" si="14"/>
        <v/>
      </c>
      <c r="AI38" s="16"/>
      <c r="AJ38" s="17" t="str">
        <f t="shared" si="15"/>
        <v/>
      </c>
    </row>
    <row r="39" spans="1:36" ht="15" customHeight="1" x14ac:dyDescent="0.25">
      <c r="A39" s="36" t="s">
        <v>170</v>
      </c>
      <c r="B39" s="16">
        <f>SUM(E39,G39,I39,K39,M39,O39,Q39,S39,U39,W39,Y39,AA39,AC39,AE39,AG39,AI39)</f>
        <v>609.91</v>
      </c>
      <c r="C39" s="17">
        <f>IF(AND(ISNUMBER(JobSize),JobSize&lt;&gt;0),B39/JobSize,0)</f>
        <v>3.4852000000000001E-2</v>
      </c>
      <c r="E39" s="16"/>
      <c r="F39" s="17" t="str">
        <f t="shared" ref="F39:AH39" si="492">IF(AND(ISNUMBER(E$2),E$2&lt;&gt;0,E39&lt;&gt;""),E39/E$2,"")</f>
        <v/>
      </c>
      <c r="G39" s="16"/>
      <c r="H39" s="17" t="str">
        <f t="shared" ref="H39:AH39" si="493">IF(AND(ISNUMBER(G$2),G$2&lt;&gt;0,G39&lt;&gt;""),G39/G$2,"")</f>
        <v/>
      </c>
      <c r="I39" s="16"/>
      <c r="J39" s="17" t="str">
        <f t="shared" ref="J39:AH39" si="494">IF(AND(ISNUMBER(I$2),I$2&lt;&gt;0,I39&lt;&gt;""),I39/I$2,"")</f>
        <v/>
      </c>
      <c r="K39" s="16"/>
      <c r="L39" s="17" t="str">
        <f t="shared" ref="L39:AH39" si="495">IF(AND(ISNUMBER(K$2),K$2&lt;&gt;0,K39&lt;&gt;""),K39/K$2,"")</f>
        <v/>
      </c>
      <c r="M39" s="16"/>
      <c r="N39" s="17" t="str">
        <f t="shared" ref="N39:AH39" si="496">IF(AND(ISNUMBER(M$2),M$2&lt;&gt;0,M39&lt;&gt;""),M39/M$2,"")</f>
        <v/>
      </c>
      <c r="O39" s="16"/>
      <c r="P39" s="17" t="str">
        <f t="shared" ref="P39:AH39" si="497">IF(AND(ISNUMBER(O$2),O$2&lt;&gt;0,O39&lt;&gt;""),O39/O$2,"")</f>
        <v/>
      </c>
      <c r="Q39" s="16"/>
      <c r="R39" s="17" t="str">
        <f t="shared" ref="R39:AH39" si="498">IF(AND(ISNUMBER(Q$2),Q$2&lt;&gt;0,Q39&lt;&gt;""),Q39/Q$2,"")</f>
        <v/>
      </c>
      <c r="S39" s="16">
        <f>'                0930'!$E$4</f>
        <v>609.91</v>
      </c>
      <c r="T39" s="17" t="str">
        <f t="shared" ref="T39:AH39" si="499">IF(AND(ISNUMBER(S$2),S$2&lt;&gt;0,S39&lt;&gt;""),S39/S$2,"")</f>
        <v/>
      </c>
      <c r="U39" s="16"/>
      <c r="V39" s="17" t="str">
        <f t="shared" ref="V39:AH39" si="500">IF(AND(ISNUMBER(U$2),U$2&lt;&gt;0,U39&lt;&gt;""),U39/U$2,"")</f>
        <v/>
      </c>
      <c r="W39" s="16"/>
      <c r="X39" s="17" t="str">
        <f t="shared" ref="X39:AH39" si="501">IF(AND(ISNUMBER(W$2),W$2&lt;&gt;0,W39&lt;&gt;""),W39/W$2,"")</f>
        <v/>
      </c>
      <c r="Y39" s="16"/>
      <c r="Z39" s="17" t="str">
        <f t="shared" ref="Z39:AH39" si="502">IF(AND(ISNUMBER(Y$2),Y$2&lt;&gt;0,Y39&lt;&gt;""),Y39/Y$2,"")</f>
        <v/>
      </c>
      <c r="AA39" s="16"/>
      <c r="AB39" s="17" t="str">
        <f t="shared" ref="AB39:AH39" si="503">IF(AND(ISNUMBER(AA$2),AA$2&lt;&gt;0,AA39&lt;&gt;""),AA39/AA$2,"")</f>
        <v/>
      </c>
      <c r="AC39" s="16"/>
      <c r="AD39" s="17" t="str">
        <f t="shared" ref="AD39:AH39" si="504">IF(AND(ISNUMBER(AC$2),AC$2&lt;&gt;0,AC39&lt;&gt;""),AC39/AC$2,"")</f>
        <v/>
      </c>
      <c r="AE39" s="16"/>
      <c r="AF39" s="17" t="str">
        <f t="shared" ref="AF39:AH39" si="505">IF(AND(ISNUMBER(AE$2),AE$2&lt;&gt;0,AE39&lt;&gt;""),AE39/AE$2,"")</f>
        <v/>
      </c>
      <c r="AG39" s="16"/>
      <c r="AH39" s="17" t="str">
        <f t="shared" si="14"/>
        <v/>
      </c>
      <c r="AI39" s="16"/>
      <c r="AJ39" s="17" t="str">
        <f t="shared" si="15"/>
        <v/>
      </c>
    </row>
    <row r="40" spans="1:36" ht="15" customHeight="1" x14ac:dyDescent="0.25">
      <c r="A40" s="36" t="s">
        <v>160</v>
      </c>
      <c r="B40" s="16">
        <f>SUM(E40,G40,I40,K40,M40,O40,Q40,S40,U40,W40,Y40,AA40,AC40,AE40,AG40,AI40)</f>
        <v>26276.15</v>
      </c>
      <c r="C40" s="17">
        <f>IF(AND(ISNUMBER(JobSize),JobSize&lt;&gt;0),B40/JobSize,0)</f>
        <v>1.5014942857142859</v>
      </c>
      <c r="E40" s="16"/>
      <c r="F40" s="17" t="str">
        <f t="shared" ref="F40:AH40" si="506">IF(AND(ISNUMBER(E$2),E$2&lt;&gt;0,E40&lt;&gt;""),E40/E$2,"")</f>
        <v/>
      </c>
      <c r="G40" s="16"/>
      <c r="H40" s="17" t="str">
        <f t="shared" ref="H40:AH40" si="507">IF(AND(ISNUMBER(G$2),G$2&lt;&gt;0,G40&lt;&gt;""),G40/G$2,"")</f>
        <v/>
      </c>
      <c r="I40" s="16"/>
      <c r="J40" s="17" t="str">
        <f t="shared" ref="J40:AH40" si="508">IF(AND(ISNUMBER(I$2),I$2&lt;&gt;0,I40&lt;&gt;""),I40/I$2,"")</f>
        <v/>
      </c>
      <c r="K40" s="16"/>
      <c r="L40" s="17" t="str">
        <f t="shared" ref="L40:AH40" si="509">IF(AND(ISNUMBER(K$2),K$2&lt;&gt;0,K40&lt;&gt;""),K40/K$2,"")</f>
        <v/>
      </c>
      <c r="M40" s="16"/>
      <c r="N40" s="17" t="str">
        <f t="shared" ref="N40:AH40" si="510">IF(AND(ISNUMBER(M$2),M$2&lt;&gt;0,M40&lt;&gt;""),M40/M$2,"")</f>
        <v/>
      </c>
      <c r="O40" s="16"/>
      <c r="P40" s="17" t="str">
        <f t="shared" ref="P40:AH40" si="511">IF(AND(ISNUMBER(O$2),O$2&lt;&gt;0,O40&lt;&gt;""),O40/O$2,"")</f>
        <v/>
      </c>
      <c r="Q40" s="16">
        <f>'                0920'!$E$12</f>
        <v>26276.15</v>
      </c>
      <c r="R40" s="17" t="str">
        <f t="shared" ref="R40:AH40" si="512">IF(AND(ISNUMBER(Q$2),Q$2&lt;&gt;0,Q40&lt;&gt;""),Q40/Q$2,"")</f>
        <v/>
      </c>
      <c r="S40" s="16"/>
      <c r="T40" s="17" t="str">
        <f t="shared" ref="T40:AH40" si="513">IF(AND(ISNUMBER(S$2),S$2&lt;&gt;0,S40&lt;&gt;""),S40/S$2,"")</f>
        <v/>
      </c>
      <c r="U40" s="16"/>
      <c r="V40" s="17" t="str">
        <f t="shared" ref="V40:AH40" si="514">IF(AND(ISNUMBER(U$2),U$2&lt;&gt;0,U40&lt;&gt;""),U40/U$2,"")</f>
        <v/>
      </c>
      <c r="W40" s="16"/>
      <c r="X40" s="17" t="str">
        <f t="shared" ref="X40:AH40" si="515">IF(AND(ISNUMBER(W$2),W$2&lt;&gt;0,W40&lt;&gt;""),W40/W$2,"")</f>
        <v/>
      </c>
      <c r="Y40" s="16"/>
      <c r="Z40" s="17" t="str">
        <f t="shared" ref="Z40:AH40" si="516">IF(AND(ISNUMBER(Y$2),Y$2&lt;&gt;0,Y40&lt;&gt;""),Y40/Y$2,"")</f>
        <v/>
      </c>
      <c r="AA40" s="16"/>
      <c r="AB40" s="17" t="str">
        <f t="shared" ref="AB40:AH40" si="517">IF(AND(ISNUMBER(AA$2),AA$2&lt;&gt;0,AA40&lt;&gt;""),AA40/AA$2,"")</f>
        <v/>
      </c>
      <c r="AC40" s="16"/>
      <c r="AD40" s="17" t="str">
        <f t="shared" ref="AD40:AH40" si="518">IF(AND(ISNUMBER(AC$2),AC$2&lt;&gt;0,AC40&lt;&gt;""),AC40/AC$2,"")</f>
        <v/>
      </c>
      <c r="AE40" s="16"/>
      <c r="AF40" s="17" t="str">
        <f t="shared" ref="AF40:AH40" si="519">IF(AND(ISNUMBER(AE$2),AE$2&lt;&gt;0,AE40&lt;&gt;""),AE40/AE$2,"")</f>
        <v/>
      </c>
      <c r="AG40" s="16"/>
      <c r="AH40" s="17" t="str">
        <f t="shared" si="14"/>
        <v/>
      </c>
      <c r="AI40" s="16"/>
      <c r="AJ40" s="17" t="str">
        <f t="shared" si="15"/>
        <v/>
      </c>
    </row>
    <row r="41" spans="1:36" ht="15" customHeight="1" x14ac:dyDescent="0.25">
      <c r="A41" s="36" t="s">
        <v>173</v>
      </c>
      <c r="B41" s="16">
        <f>SUM(E41,G41,I41,K41,M41,O41,Q41,S41,U41,W41,Y41,AA41,AC41,AE41,AG41,AI41)</f>
        <v>11835.84</v>
      </c>
      <c r="C41" s="17">
        <f>IF(AND(ISNUMBER(JobSize),JobSize&lt;&gt;0),B41/JobSize,0)</f>
        <v>0.67633371428571432</v>
      </c>
      <c r="E41" s="16"/>
      <c r="F41" s="17" t="str">
        <f t="shared" ref="F41:AH41" si="520">IF(AND(ISNUMBER(E$2),E$2&lt;&gt;0,E41&lt;&gt;""),E41/E$2,"")</f>
        <v/>
      </c>
      <c r="G41" s="16"/>
      <c r="H41" s="17" t="str">
        <f t="shared" ref="H41:AH41" si="521">IF(AND(ISNUMBER(G$2),G$2&lt;&gt;0,G41&lt;&gt;""),G41/G$2,"")</f>
        <v/>
      </c>
      <c r="I41" s="16"/>
      <c r="J41" s="17" t="str">
        <f t="shared" ref="J41:AH41" si="522">IF(AND(ISNUMBER(I$2),I$2&lt;&gt;0,I41&lt;&gt;""),I41/I$2,"")</f>
        <v/>
      </c>
      <c r="K41" s="16"/>
      <c r="L41" s="17" t="str">
        <f t="shared" ref="L41:AH41" si="523">IF(AND(ISNUMBER(K$2),K$2&lt;&gt;0,K41&lt;&gt;""),K41/K$2,"")</f>
        <v/>
      </c>
      <c r="M41" s="16"/>
      <c r="N41" s="17" t="str">
        <f t="shared" ref="N41:AH41" si="524">IF(AND(ISNUMBER(M$2),M$2&lt;&gt;0,M41&lt;&gt;""),M41/M$2,"")</f>
        <v/>
      </c>
      <c r="O41" s="16"/>
      <c r="P41" s="17" t="str">
        <f t="shared" ref="P41:AH41" si="525">IF(AND(ISNUMBER(O$2),O$2&lt;&gt;0,O41&lt;&gt;""),O41/O$2,"")</f>
        <v/>
      </c>
      <c r="Q41" s="16"/>
      <c r="R41" s="17" t="str">
        <f t="shared" ref="R41:AH41" si="526">IF(AND(ISNUMBER(Q$2),Q$2&lt;&gt;0,Q41&lt;&gt;""),Q41/Q$2,"")</f>
        <v/>
      </c>
      <c r="S41" s="16">
        <f>'                0930'!$E$6</f>
        <v>11835.84</v>
      </c>
      <c r="T41" s="17" t="str">
        <f t="shared" ref="T41:AH41" si="527">IF(AND(ISNUMBER(S$2),S$2&lt;&gt;0,S41&lt;&gt;""),S41/S$2,"")</f>
        <v/>
      </c>
      <c r="U41" s="16"/>
      <c r="V41" s="17" t="str">
        <f t="shared" ref="V41:AH41" si="528">IF(AND(ISNUMBER(U$2),U$2&lt;&gt;0,U41&lt;&gt;""),U41/U$2,"")</f>
        <v/>
      </c>
      <c r="W41" s="16"/>
      <c r="X41" s="17" t="str">
        <f t="shared" ref="X41:AH41" si="529">IF(AND(ISNUMBER(W$2),W$2&lt;&gt;0,W41&lt;&gt;""),W41/W$2,"")</f>
        <v/>
      </c>
      <c r="Y41" s="16"/>
      <c r="Z41" s="17" t="str">
        <f t="shared" ref="Z41:AH41" si="530">IF(AND(ISNUMBER(Y$2),Y$2&lt;&gt;0,Y41&lt;&gt;""),Y41/Y$2,"")</f>
        <v/>
      </c>
      <c r="AA41" s="16"/>
      <c r="AB41" s="17" t="str">
        <f t="shared" ref="AB41:AH41" si="531">IF(AND(ISNUMBER(AA$2),AA$2&lt;&gt;0,AA41&lt;&gt;""),AA41/AA$2,"")</f>
        <v/>
      </c>
      <c r="AC41" s="16"/>
      <c r="AD41" s="17" t="str">
        <f t="shared" ref="AD41:AH41" si="532">IF(AND(ISNUMBER(AC$2),AC$2&lt;&gt;0,AC41&lt;&gt;""),AC41/AC$2,"")</f>
        <v/>
      </c>
      <c r="AE41" s="16"/>
      <c r="AF41" s="17" t="str">
        <f t="shared" ref="AF41:AH41" si="533">IF(AND(ISNUMBER(AE$2),AE$2&lt;&gt;0,AE41&lt;&gt;""),AE41/AE$2,"")</f>
        <v/>
      </c>
      <c r="AG41" s="16"/>
      <c r="AH41" s="17" t="str">
        <f t="shared" si="14"/>
        <v/>
      </c>
      <c r="AI41" s="16"/>
      <c r="AJ41" s="17" t="str">
        <f t="shared" si="15"/>
        <v/>
      </c>
    </row>
    <row r="42" spans="1:36" ht="15" customHeight="1" x14ac:dyDescent="0.25">
      <c r="A42" s="36" t="s">
        <v>165</v>
      </c>
      <c r="B42" s="16">
        <f>SUM(E42,G42,I42,K42,M42,O42,Q42,S42,U42,W42,Y42,AA42,AC42,AE42,AG42,AI42)</f>
        <v>10647.59</v>
      </c>
      <c r="C42" s="17">
        <f>IF(AND(ISNUMBER(JobSize),JobSize&lt;&gt;0),B42/JobSize,0)</f>
        <v>0.60843371428571424</v>
      </c>
      <c r="E42" s="16"/>
      <c r="F42" s="17" t="str">
        <f t="shared" ref="F42:AH42" si="534">IF(AND(ISNUMBER(E$2),E$2&lt;&gt;0,E42&lt;&gt;""),E42/E$2,"")</f>
        <v/>
      </c>
      <c r="G42" s="16"/>
      <c r="H42" s="17" t="str">
        <f t="shared" ref="H42:AH42" si="535">IF(AND(ISNUMBER(G$2),G$2&lt;&gt;0,G42&lt;&gt;""),G42/G$2,"")</f>
        <v/>
      </c>
      <c r="I42" s="16"/>
      <c r="J42" s="17" t="str">
        <f t="shared" ref="J42:AH42" si="536">IF(AND(ISNUMBER(I$2),I$2&lt;&gt;0,I42&lt;&gt;""),I42/I$2,"")</f>
        <v/>
      </c>
      <c r="K42" s="16"/>
      <c r="L42" s="17" t="str">
        <f t="shared" ref="L42:AH42" si="537">IF(AND(ISNUMBER(K$2),K$2&lt;&gt;0,K42&lt;&gt;""),K42/K$2,"")</f>
        <v/>
      </c>
      <c r="M42" s="16"/>
      <c r="N42" s="17" t="str">
        <f t="shared" ref="N42:AH42" si="538">IF(AND(ISNUMBER(M$2),M$2&lt;&gt;0,M42&lt;&gt;""),M42/M$2,"")</f>
        <v/>
      </c>
      <c r="O42" s="16"/>
      <c r="P42" s="17" t="str">
        <f t="shared" ref="P42:AH42" si="539">IF(AND(ISNUMBER(O$2),O$2&lt;&gt;0,O42&lt;&gt;""),O42/O$2,"")</f>
        <v/>
      </c>
      <c r="Q42" s="16">
        <f>'                0920'!$E$17</f>
        <v>10647.59</v>
      </c>
      <c r="R42" s="17" t="str">
        <f t="shared" ref="R42:AH42" si="540">IF(AND(ISNUMBER(Q$2),Q$2&lt;&gt;0,Q42&lt;&gt;""),Q42/Q$2,"")</f>
        <v/>
      </c>
      <c r="S42" s="16"/>
      <c r="T42" s="17" t="str">
        <f t="shared" ref="T42:AH42" si="541">IF(AND(ISNUMBER(S$2),S$2&lt;&gt;0,S42&lt;&gt;""),S42/S$2,"")</f>
        <v/>
      </c>
      <c r="U42" s="16"/>
      <c r="V42" s="17" t="str">
        <f t="shared" ref="V42:AH42" si="542">IF(AND(ISNUMBER(U$2),U$2&lt;&gt;0,U42&lt;&gt;""),U42/U$2,"")</f>
        <v/>
      </c>
      <c r="W42" s="16"/>
      <c r="X42" s="17" t="str">
        <f t="shared" ref="X42:AH42" si="543">IF(AND(ISNUMBER(W$2),W$2&lt;&gt;0,W42&lt;&gt;""),W42/W$2,"")</f>
        <v/>
      </c>
      <c r="Y42" s="16"/>
      <c r="Z42" s="17" t="str">
        <f t="shared" ref="Z42:AH42" si="544">IF(AND(ISNUMBER(Y$2),Y$2&lt;&gt;0,Y42&lt;&gt;""),Y42/Y$2,"")</f>
        <v/>
      </c>
      <c r="AA42" s="16"/>
      <c r="AB42" s="17" t="str">
        <f t="shared" ref="AB42:AH42" si="545">IF(AND(ISNUMBER(AA$2),AA$2&lt;&gt;0,AA42&lt;&gt;""),AA42/AA$2,"")</f>
        <v/>
      </c>
      <c r="AC42" s="16"/>
      <c r="AD42" s="17" t="str">
        <f t="shared" ref="AD42:AH42" si="546">IF(AND(ISNUMBER(AC$2),AC$2&lt;&gt;0,AC42&lt;&gt;""),AC42/AC$2,"")</f>
        <v/>
      </c>
      <c r="AE42" s="16"/>
      <c r="AF42" s="17" t="str">
        <f t="shared" ref="AF42:AH42" si="547">IF(AND(ISNUMBER(AE$2),AE$2&lt;&gt;0,AE42&lt;&gt;""),AE42/AE$2,"")</f>
        <v/>
      </c>
      <c r="AG42" s="16"/>
      <c r="AH42" s="17" t="str">
        <f t="shared" si="14"/>
        <v/>
      </c>
      <c r="AI42" s="16"/>
      <c r="AJ42" s="17" t="str">
        <f t="shared" si="15"/>
        <v/>
      </c>
    </row>
    <row r="43" spans="1:36" ht="15" customHeight="1" x14ac:dyDescent="0.25">
      <c r="A43" s="36" t="s">
        <v>167</v>
      </c>
      <c r="B43" s="16">
        <f>SUM(E43,G43,I43,K43,M43,O43,Q43,S43,U43,W43,Y43,AA43,AC43,AE43,AG43,AI43)</f>
        <v>7486.57</v>
      </c>
      <c r="C43" s="17">
        <f>IF(AND(ISNUMBER(JobSize),JobSize&lt;&gt;0),B43/JobSize,0)</f>
        <v>0.42780399999999996</v>
      </c>
      <c r="E43" s="16"/>
      <c r="F43" s="17" t="str">
        <f t="shared" ref="F43:AH43" si="548">IF(AND(ISNUMBER(E$2),E$2&lt;&gt;0,E43&lt;&gt;""),E43/E$2,"")</f>
        <v/>
      </c>
      <c r="G43" s="16"/>
      <c r="H43" s="17" t="str">
        <f t="shared" ref="H43:AH43" si="549">IF(AND(ISNUMBER(G$2),G$2&lt;&gt;0,G43&lt;&gt;""),G43/G$2,"")</f>
        <v/>
      </c>
      <c r="I43" s="16"/>
      <c r="J43" s="17" t="str">
        <f t="shared" ref="J43:AH43" si="550">IF(AND(ISNUMBER(I$2),I$2&lt;&gt;0,I43&lt;&gt;""),I43/I$2,"")</f>
        <v/>
      </c>
      <c r="K43" s="16"/>
      <c r="L43" s="17" t="str">
        <f t="shared" ref="L43:AH43" si="551">IF(AND(ISNUMBER(K$2),K$2&lt;&gt;0,K43&lt;&gt;""),K43/K$2,"")</f>
        <v/>
      </c>
      <c r="M43" s="16"/>
      <c r="N43" s="17" t="str">
        <f t="shared" ref="N43:AH43" si="552">IF(AND(ISNUMBER(M$2),M$2&lt;&gt;0,M43&lt;&gt;""),M43/M$2,"")</f>
        <v/>
      </c>
      <c r="O43" s="16"/>
      <c r="P43" s="17" t="str">
        <f t="shared" ref="P43:AH43" si="553">IF(AND(ISNUMBER(O$2),O$2&lt;&gt;0,O43&lt;&gt;""),O43/O$2,"")</f>
        <v/>
      </c>
      <c r="Q43" s="16">
        <f>'                0920'!$E$19</f>
        <v>7486.57</v>
      </c>
      <c r="R43" s="17" t="str">
        <f t="shared" ref="R43:AH43" si="554">IF(AND(ISNUMBER(Q$2),Q$2&lt;&gt;0,Q43&lt;&gt;""),Q43/Q$2,"")</f>
        <v/>
      </c>
      <c r="S43" s="16"/>
      <c r="T43" s="17" t="str">
        <f t="shared" ref="T43:AH43" si="555">IF(AND(ISNUMBER(S$2),S$2&lt;&gt;0,S43&lt;&gt;""),S43/S$2,"")</f>
        <v/>
      </c>
      <c r="U43" s="16"/>
      <c r="V43" s="17" t="str">
        <f t="shared" ref="V43:AH43" si="556">IF(AND(ISNUMBER(U$2),U$2&lt;&gt;0,U43&lt;&gt;""),U43/U$2,"")</f>
        <v/>
      </c>
      <c r="W43" s="16"/>
      <c r="X43" s="17" t="str">
        <f t="shared" ref="X43:AH43" si="557">IF(AND(ISNUMBER(W$2),W$2&lt;&gt;0,W43&lt;&gt;""),W43/W$2,"")</f>
        <v/>
      </c>
      <c r="Y43" s="16"/>
      <c r="Z43" s="17" t="str">
        <f t="shared" ref="Z43:AH43" si="558">IF(AND(ISNUMBER(Y$2),Y$2&lt;&gt;0,Y43&lt;&gt;""),Y43/Y$2,"")</f>
        <v/>
      </c>
      <c r="AA43" s="16"/>
      <c r="AB43" s="17" t="str">
        <f t="shared" ref="AB43:AH43" si="559">IF(AND(ISNUMBER(AA$2),AA$2&lt;&gt;0,AA43&lt;&gt;""),AA43/AA$2,"")</f>
        <v/>
      </c>
      <c r="AC43" s="16"/>
      <c r="AD43" s="17" t="str">
        <f t="shared" ref="AD43:AH43" si="560">IF(AND(ISNUMBER(AC$2),AC$2&lt;&gt;0,AC43&lt;&gt;""),AC43/AC$2,"")</f>
        <v/>
      </c>
      <c r="AE43" s="16"/>
      <c r="AF43" s="17" t="str">
        <f t="shared" ref="AF43:AH43" si="561">IF(AND(ISNUMBER(AE$2),AE$2&lt;&gt;0,AE43&lt;&gt;""),AE43/AE$2,"")</f>
        <v/>
      </c>
      <c r="AG43" s="16"/>
      <c r="AH43" s="17" t="str">
        <f t="shared" si="14"/>
        <v/>
      </c>
      <c r="AI43" s="16"/>
      <c r="AJ43" s="17" t="str">
        <f t="shared" si="15"/>
        <v/>
      </c>
    </row>
    <row r="44" spans="1:36" ht="15" customHeight="1" x14ac:dyDescent="0.25">
      <c r="A44" s="36" t="s">
        <v>178</v>
      </c>
      <c r="B44" s="16">
        <f>SUM(E44,G44,I44,K44,M44,O44,Q44,S44,U44,W44,Y44,AA44,AC44,AE44,AG44,AI44)</f>
        <v>3375.26</v>
      </c>
      <c r="C44" s="17">
        <f>IF(AND(ISNUMBER(JobSize),JobSize&lt;&gt;0),B44/JobSize,0)</f>
        <v>0.19287200000000002</v>
      </c>
      <c r="E44" s="16"/>
      <c r="F44" s="17" t="str">
        <f t="shared" ref="F44:AH44" si="562">IF(AND(ISNUMBER(E$2),E$2&lt;&gt;0,E44&lt;&gt;""),E44/E$2,"")</f>
        <v/>
      </c>
      <c r="G44" s="16"/>
      <c r="H44" s="17" t="str">
        <f t="shared" ref="H44:AH44" si="563">IF(AND(ISNUMBER(G$2),G$2&lt;&gt;0,G44&lt;&gt;""),G44/G$2,"")</f>
        <v/>
      </c>
      <c r="I44" s="16"/>
      <c r="J44" s="17" t="str">
        <f t="shared" ref="J44:AH44" si="564">IF(AND(ISNUMBER(I$2),I$2&lt;&gt;0,I44&lt;&gt;""),I44/I$2,"")</f>
        <v/>
      </c>
      <c r="K44" s="16"/>
      <c r="L44" s="17" t="str">
        <f t="shared" ref="L44:AH44" si="565">IF(AND(ISNUMBER(K$2),K$2&lt;&gt;0,K44&lt;&gt;""),K44/K$2,"")</f>
        <v/>
      </c>
      <c r="M44" s="16"/>
      <c r="N44" s="17" t="str">
        <f t="shared" ref="N44:AH44" si="566">IF(AND(ISNUMBER(M$2),M$2&lt;&gt;0,M44&lt;&gt;""),M44/M$2,"")</f>
        <v/>
      </c>
      <c r="O44" s="16"/>
      <c r="P44" s="17" t="str">
        <f t="shared" ref="P44:AH44" si="567">IF(AND(ISNUMBER(O$2),O$2&lt;&gt;0,O44&lt;&gt;""),O44/O$2,"")</f>
        <v/>
      </c>
      <c r="Q44" s="16"/>
      <c r="R44" s="17" t="str">
        <f t="shared" ref="R44:AH44" si="568">IF(AND(ISNUMBER(Q$2),Q$2&lt;&gt;0,Q44&lt;&gt;""),Q44/Q$2,"")</f>
        <v/>
      </c>
      <c r="S44" s="16"/>
      <c r="T44" s="17" t="str">
        <f t="shared" ref="T44:AH44" si="569">IF(AND(ISNUMBER(S$2),S$2&lt;&gt;0,S44&lt;&gt;""),S44/S$2,"")</f>
        <v/>
      </c>
      <c r="U44" s="16">
        <f>'                0960'!$E$4</f>
        <v>3375.26</v>
      </c>
      <c r="V44" s="17" t="str">
        <f t="shared" ref="V44:AH44" si="570">IF(AND(ISNUMBER(U$2),U$2&lt;&gt;0,U44&lt;&gt;""),U44/U$2,"")</f>
        <v/>
      </c>
      <c r="W44" s="16"/>
      <c r="X44" s="17" t="str">
        <f t="shared" ref="X44:AH44" si="571">IF(AND(ISNUMBER(W$2),W$2&lt;&gt;0,W44&lt;&gt;""),W44/W$2,"")</f>
        <v/>
      </c>
      <c r="Y44" s="16"/>
      <c r="Z44" s="17" t="str">
        <f t="shared" ref="Z44:AH44" si="572">IF(AND(ISNUMBER(Y$2),Y$2&lt;&gt;0,Y44&lt;&gt;""),Y44/Y$2,"")</f>
        <v/>
      </c>
      <c r="AA44" s="16"/>
      <c r="AB44" s="17" t="str">
        <f t="shared" ref="AB44:AH44" si="573">IF(AND(ISNUMBER(AA$2),AA$2&lt;&gt;0,AA44&lt;&gt;""),AA44/AA$2,"")</f>
        <v/>
      </c>
      <c r="AC44" s="16"/>
      <c r="AD44" s="17" t="str">
        <f t="shared" ref="AD44:AH44" si="574">IF(AND(ISNUMBER(AC$2),AC$2&lt;&gt;0,AC44&lt;&gt;""),AC44/AC$2,"")</f>
        <v/>
      </c>
      <c r="AE44" s="16"/>
      <c r="AF44" s="17" t="str">
        <f t="shared" ref="AF44:AH44" si="575">IF(AND(ISNUMBER(AE$2),AE$2&lt;&gt;0,AE44&lt;&gt;""),AE44/AE$2,"")</f>
        <v/>
      </c>
      <c r="AG44" s="16"/>
      <c r="AH44" s="17" t="str">
        <f t="shared" si="14"/>
        <v/>
      </c>
      <c r="AI44" s="16"/>
      <c r="AJ44" s="17" t="str">
        <f t="shared" si="15"/>
        <v/>
      </c>
    </row>
    <row r="45" spans="1:36" ht="15" customHeight="1" x14ac:dyDescent="0.25">
      <c r="A45" s="36" t="s">
        <v>180</v>
      </c>
      <c r="B45" s="16">
        <f>SUM(E45,G45,I45,K45,M45,O45,Q45,S45,U45,W45,Y45,AA45,AC45,AE45,AG45,AI45)</f>
        <v>1311.63</v>
      </c>
      <c r="C45" s="17">
        <f>IF(AND(ISNUMBER(JobSize),JobSize&lt;&gt;0),B45/JobSize,0)</f>
        <v>7.4950285714285719E-2</v>
      </c>
      <c r="E45" s="16"/>
      <c r="F45" s="17" t="str">
        <f t="shared" ref="F45:AH45" si="576">IF(AND(ISNUMBER(E$2),E$2&lt;&gt;0,E45&lt;&gt;""),E45/E$2,"")</f>
        <v/>
      </c>
      <c r="G45" s="16"/>
      <c r="H45" s="17" t="str">
        <f t="shared" ref="H45:AH45" si="577">IF(AND(ISNUMBER(G$2),G$2&lt;&gt;0,G45&lt;&gt;""),G45/G$2,"")</f>
        <v/>
      </c>
      <c r="I45" s="16"/>
      <c r="J45" s="17" t="str">
        <f t="shared" ref="J45:AH45" si="578">IF(AND(ISNUMBER(I$2),I$2&lt;&gt;0,I45&lt;&gt;""),I45/I$2,"")</f>
        <v/>
      </c>
      <c r="K45" s="16"/>
      <c r="L45" s="17" t="str">
        <f t="shared" ref="L45:AH45" si="579">IF(AND(ISNUMBER(K$2),K$2&lt;&gt;0,K45&lt;&gt;""),K45/K$2,"")</f>
        <v/>
      </c>
      <c r="M45" s="16"/>
      <c r="N45" s="17" t="str">
        <f t="shared" ref="N45:AH45" si="580">IF(AND(ISNUMBER(M$2),M$2&lt;&gt;0,M45&lt;&gt;""),M45/M$2,"")</f>
        <v/>
      </c>
      <c r="O45" s="16"/>
      <c r="P45" s="17" t="str">
        <f t="shared" ref="P45:AH45" si="581">IF(AND(ISNUMBER(O$2),O$2&lt;&gt;0,O45&lt;&gt;""),O45/O$2,"")</f>
        <v/>
      </c>
      <c r="Q45" s="16"/>
      <c r="R45" s="17" t="str">
        <f t="shared" ref="R45:AH45" si="582">IF(AND(ISNUMBER(Q$2),Q$2&lt;&gt;0,Q45&lt;&gt;""),Q45/Q$2,"")</f>
        <v/>
      </c>
      <c r="S45" s="16"/>
      <c r="T45" s="17" t="str">
        <f t="shared" ref="T45:AH45" si="583">IF(AND(ISNUMBER(S$2),S$2&lt;&gt;0,S45&lt;&gt;""),S45/S$2,"")</f>
        <v/>
      </c>
      <c r="U45" s="16">
        <f>'                0960'!$E$6</f>
        <v>1311.63</v>
      </c>
      <c r="V45" s="17" t="str">
        <f t="shared" ref="V45:AH45" si="584">IF(AND(ISNUMBER(U$2),U$2&lt;&gt;0,U45&lt;&gt;""),U45/U$2,"")</f>
        <v/>
      </c>
      <c r="W45" s="16"/>
      <c r="X45" s="17" t="str">
        <f t="shared" ref="X45:AH45" si="585">IF(AND(ISNUMBER(W$2),W$2&lt;&gt;0,W45&lt;&gt;""),W45/W$2,"")</f>
        <v/>
      </c>
      <c r="Y45" s="16"/>
      <c r="Z45" s="17" t="str">
        <f t="shared" ref="Z45:AH45" si="586">IF(AND(ISNUMBER(Y$2),Y$2&lt;&gt;0,Y45&lt;&gt;""),Y45/Y$2,"")</f>
        <v/>
      </c>
      <c r="AA45" s="16"/>
      <c r="AB45" s="17" t="str">
        <f t="shared" ref="AB45:AH45" si="587">IF(AND(ISNUMBER(AA$2),AA$2&lt;&gt;0,AA45&lt;&gt;""),AA45/AA$2,"")</f>
        <v/>
      </c>
      <c r="AC45" s="16"/>
      <c r="AD45" s="17" t="str">
        <f t="shared" ref="AD45:AH45" si="588">IF(AND(ISNUMBER(AC$2),AC$2&lt;&gt;0,AC45&lt;&gt;""),AC45/AC$2,"")</f>
        <v/>
      </c>
      <c r="AE45" s="16"/>
      <c r="AF45" s="17" t="str">
        <f t="shared" ref="AF45:AH45" si="589">IF(AND(ISNUMBER(AE$2),AE$2&lt;&gt;0,AE45&lt;&gt;""),AE45/AE$2,"")</f>
        <v/>
      </c>
      <c r="AG45" s="16"/>
      <c r="AH45" s="17" t="str">
        <f t="shared" si="14"/>
        <v/>
      </c>
      <c r="AI45" s="16"/>
      <c r="AJ45" s="17" t="str">
        <f t="shared" si="15"/>
        <v/>
      </c>
    </row>
    <row r="46" spans="1:36" ht="15" customHeight="1" x14ac:dyDescent="0.25">
      <c r="A46" s="36" t="s">
        <v>182</v>
      </c>
      <c r="B46" s="16">
        <f>SUM(E46,G46,I46,K46,M46,O46,Q46,S46,U46,W46,Y46,AA46,AC46,AE46,AG46,AI46)</f>
        <v>17991.13</v>
      </c>
      <c r="C46" s="17">
        <f>IF(AND(ISNUMBER(JobSize),JobSize&lt;&gt;0),B46/JobSize,0)</f>
        <v>1.0280645714285714</v>
      </c>
      <c r="E46" s="16"/>
      <c r="F46" s="17" t="str">
        <f t="shared" ref="F46:AH46" si="590">IF(AND(ISNUMBER(E$2),E$2&lt;&gt;0,E46&lt;&gt;""),E46/E$2,"")</f>
        <v/>
      </c>
      <c r="G46" s="16"/>
      <c r="H46" s="17" t="str">
        <f t="shared" ref="H46:AH46" si="591">IF(AND(ISNUMBER(G$2),G$2&lt;&gt;0,G46&lt;&gt;""),G46/G$2,"")</f>
        <v/>
      </c>
      <c r="I46" s="16"/>
      <c r="J46" s="17" t="str">
        <f t="shared" ref="J46:AH46" si="592">IF(AND(ISNUMBER(I$2),I$2&lt;&gt;0,I46&lt;&gt;""),I46/I$2,"")</f>
        <v/>
      </c>
      <c r="K46" s="16"/>
      <c r="L46" s="17" t="str">
        <f t="shared" ref="L46:AH46" si="593">IF(AND(ISNUMBER(K$2),K$2&lt;&gt;0,K46&lt;&gt;""),K46/K$2,"")</f>
        <v/>
      </c>
      <c r="M46" s="16"/>
      <c r="N46" s="17" t="str">
        <f t="shared" ref="N46:AH46" si="594">IF(AND(ISNUMBER(M$2),M$2&lt;&gt;0,M46&lt;&gt;""),M46/M$2,"")</f>
        <v/>
      </c>
      <c r="O46" s="16"/>
      <c r="P46" s="17" t="str">
        <f t="shared" ref="P46:AH46" si="595">IF(AND(ISNUMBER(O$2),O$2&lt;&gt;0,O46&lt;&gt;""),O46/O$2,"")</f>
        <v/>
      </c>
      <c r="Q46" s="16"/>
      <c r="R46" s="17" t="str">
        <f t="shared" ref="R46:AH46" si="596">IF(AND(ISNUMBER(Q$2),Q$2&lt;&gt;0,Q46&lt;&gt;""),Q46/Q$2,"")</f>
        <v/>
      </c>
      <c r="S46" s="16"/>
      <c r="T46" s="17" t="str">
        <f t="shared" ref="T46:AH46" si="597">IF(AND(ISNUMBER(S$2),S$2&lt;&gt;0,S46&lt;&gt;""),S46/S$2,"")</f>
        <v/>
      </c>
      <c r="U46" s="16">
        <f>'                0960'!$E$8</f>
        <v>17991.13</v>
      </c>
      <c r="V46" s="17" t="str">
        <f t="shared" ref="V46:AH46" si="598">IF(AND(ISNUMBER(U$2),U$2&lt;&gt;0,U46&lt;&gt;""),U46/U$2,"")</f>
        <v/>
      </c>
      <c r="W46" s="16"/>
      <c r="X46" s="17" t="str">
        <f t="shared" ref="X46:AH46" si="599">IF(AND(ISNUMBER(W$2),W$2&lt;&gt;0,W46&lt;&gt;""),W46/W$2,"")</f>
        <v/>
      </c>
      <c r="Y46" s="16"/>
      <c r="Z46" s="17" t="str">
        <f t="shared" ref="Z46:AH46" si="600">IF(AND(ISNUMBER(Y$2),Y$2&lt;&gt;0,Y46&lt;&gt;""),Y46/Y$2,"")</f>
        <v/>
      </c>
      <c r="AA46" s="16"/>
      <c r="AB46" s="17" t="str">
        <f t="shared" ref="AB46:AH46" si="601">IF(AND(ISNUMBER(AA$2),AA$2&lt;&gt;0,AA46&lt;&gt;""),AA46/AA$2,"")</f>
        <v/>
      </c>
      <c r="AC46" s="16"/>
      <c r="AD46" s="17" t="str">
        <f t="shared" ref="AD46:AH46" si="602">IF(AND(ISNUMBER(AC$2),AC$2&lt;&gt;0,AC46&lt;&gt;""),AC46/AC$2,"")</f>
        <v/>
      </c>
      <c r="AE46" s="16"/>
      <c r="AF46" s="17" t="str">
        <f t="shared" ref="AF46:AH46" si="603">IF(AND(ISNUMBER(AE$2),AE$2&lt;&gt;0,AE46&lt;&gt;""),AE46/AE$2,"")</f>
        <v/>
      </c>
      <c r="AG46" s="16"/>
      <c r="AH46" s="17" t="str">
        <f t="shared" si="14"/>
        <v/>
      </c>
      <c r="AI46" s="16"/>
      <c r="AJ46" s="17" t="str">
        <f t="shared" si="15"/>
        <v/>
      </c>
    </row>
    <row r="47" spans="1:36" ht="15" customHeight="1" x14ac:dyDescent="0.25">
      <c r="A47" s="36" t="s">
        <v>185</v>
      </c>
      <c r="B47" s="16">
        <f>SUM(E47,G47,I47,K47,M47,O47,Q47,S47,U47,W47,Y47,AA47,AC47,AE47,AG47,AI47)</f>
        <v>4030.38</v>
      </c>
      <c r="C47" s="17">
        <f>IF(AND(ISNUMBER(JobSize),JobSize&lt;&gt;0),B47/JobSize,0)</f>
        <v>0.23030742857142858</v>
      </c>
      <c r="E47" s="16"/>
      <c r="F47" s="17" t="str">
        <f t="shared" ref="F47:AH47" si="604">IF(AND(ISNUMBER(E$2),E$2&lt;&gt;0,E47&lt;&gt;""),E47/E$2,"")</f>
        <v/>
      </c>
      <c r="G47" s="16"/>
      <c r="H47" s="17" t="str">
        <f t="shared" ref="H47:AH47" si="605">IF(AND(ISNUMBER(G$2),G$2&lt;&gt;0,G47&lt;&gt;""),G47/G$2,"")</f>
        <v/>
      </c>
      <c r="I47" s="16"/>
      <c r="J47" s="17" t="str">
        <f t="shared" ref="J47:AH47" si="606">IF(AND(ISNUMBER(I$2),I$2&lt;&gt;0,I47&lt;&gt;""),I47/I$2,"")</f>
        <v/>
      </c>
      <c r="K47" s="16"/>
      <c r="L47" s="17" t="str">
        <f t="shared" ref="L47:AH47" si="607">IF(AND(ISNUMBER(K$2),K$2&lt;&gt;0,K47&lt;&gt;""),K47/K$2,"")</f>
        <v/>
      </c>
      <c r="M47" s="16"/>
      <c r="N47" s="17" t="str">
        <f t="shared" ref="N47:AH47" si="608">IF(AND(ISNUMBER(M$2),M$2&lt;&gt;0,M47&lt;&gt;""),M47/M$2,"")</f>
        <v/>
      </c>
      <c r="O47" s="16"/>
      <c r="P47" s="17" t="str">
        <f t="shared" ref="P47:AH47" si="609">IF(AND(ISNUMBER(O$2),O$2&lt;&gt;0,O47&lt;&gt;""),O47/O$2,"")</f>
        <v/>
      </c>
      <c r="Q47" s="16"/>
      <c r="R47" s="17" t="str">
        <f t="shared" ref="R47:AH47" si="610">IF(AND(ISNUMBER(Q$2),Q$2&lt;&gt;0,Q47&lt;&gt;""),Q47/Q$2,"")</f>
        <v/>
      </c>
      <c r="S47" s="16"/>
      <c r="T47" s="17" t="str">
        <f t="shared" ref="T47:AH47" si="611">IF(AND(ISNUMBER(S$2),S$2&lt;&gt;0,S47&lt;&gt;""),S47/S$2,"")</f>
        <v/>
      </c>
      <c r="U47" s="16"/>
      <c r="V47" s="17" t="str">
        <f t="shared" ref="V47:AH47" si="612">IF(AND(ISNUMBER(U$2),U$2&lt;&gt;0,U47&lt;&gt;""),U47/U$2,"")</f>
        <v/>
      </c>
      <c r="W47" s="16">
        <f>'                0990'!$E$4</f>
        <v>4030.38</v>
      </c>
      <c r="X47" s="17" t="str">
        <f t="shared" ref="X47:AH47" si="613">IF(AND(ISNUMBER(W$2),W$2&lt;&gt;0,W47&lt;&gt;""),W47/W$2,"")</f>
        <v/>
      </c>
      <c r="Y47" s="16"/>
      <c r="Z47" s="17" t="str">
        <f t="shared" ref="Z47:AH47" si="614">IF(AND(ISNUMBER(Y$2),Y$2&lt;&gt;0,Y47&lt;&gt;""),Y47/Y$2,"")</f>
        <v/>
      </c>
      <c r="AA47" s="16"/>
      <c r="AB47" s="17" t="str">
        <f t="shared" ref="AB47:AH47" si="615">IF(AND(ISNUMBER(AA$2),AA$2&lt;&gt;0,AA47&lt;&gt;""),AA47/AA$2,"")</f>
        <v/>
      </c>
      <c r="AC47" s="16"/>
      <c r="AD47" s="17" t="str">
        <f t="shared" ref="AD47:AH47" si="616">IF(AND(ISNUMBER(AC$2),AC$2&lt;&gt;0,AC47&lt;&gt;""),AC47/AC$2,"")</f>
        <v/>
      </c>
      <c r="AE47" s="16"/>
      <c r="AF47" s="17" t="str">
        <f t="shared" ref="AF47:AH47" si="617">IF(AND(ISNUMBER(AE$2),AE$2&lt;&gt;0,AE47&lt;&gt;""),AE47/AE$2,"")</f>
        <v/>
      </c>
      <c r="AG47" s="16"/>
      <c r="AH47" s="17" t="str">
        <f t="shared" si="14"/>
        <v/>
      </c>
      <c r="AI47" s="16"/>
      <c r="AJ47" s="17" t="str">
        <f t="shared" si="15"/>
        <v/>
      </c>
    </row>
    <row r="48" spans="1:36" ht="15" customHeight="1" x14ac:dyDescent="0.25">
      <c r="A48" s="36" t="s">
        <v>191</v>
      </c>
      <c r="B48" s="16">
        <f>SUM(E48,G48,I48,K48,M48,O48,Q48,S48,U48,W48,Y48,AA48,AC48,AE48,AG48,AI48)</f>
        <v>6059.38</v>
      </c>
      <c r="C48" s="17">
        <f>IF(AND(ISNUMBER(JobSize),JobSize&lt;&gt;0),B48/JobSize,0)</f>
        <v>0.34625028571428573</v>
      </c>
      <c r="E48" s="16"/>
      <c r="F48" s="17" t="str">
        <f t="shared" ref="F48:AH48" si="618">IF(AND(ISNUMBER(E$2),E$2&lt;&gt;0,E48&lt;&gt;""),E48/E$2,"")</f>
        <v/>
      </c>
      <c r="G48" s="16"/>
      <c r="H48" s="17" t="str">
        <f t="shared" ref="H48:AH48" si="619">IF(AND(ISNUMBER(G$2),G$2&lt;&gt;0,G48&lt;&gt;""),G48/G$2,"")</f>
        <v/>
      </c>
      <c r="I48" s="16"/>
      <c r="J48" s="17" t="str">
        <f t="shared" ref="J48:AH48" si="620">IF(AND(ISNUMBER(I$2),I$2&lt;&gt;0,I48&lt;&gt;""),I48/I$2,"")</f>
        <v/>
      </c>
      <c r="K48" s="16"/>
      <c r="L48" s="17" t="str">
        <f t="shared" ref="L48:AH48" si="621">IF(AND(ISNUMBER(K$2),K$2&lt;&gt;0,K48&lt;&gt;""),K48/K$2,"")</f>
        <v/>
      </c>
      <c r="M48" s="16"/>
      <c r="N48" s="17" t="str">
        <f t="shared" ref="N48:AH48" si="622">IF(AND(ISNUMBER(M$2),M$2&lt;&gt;0,M48&lt;&gt;""),M48/M$2,"")</f>
        <v/>
      </c>
      <c r="O48" s="16"/>
      <c r="P48" s="17" t="str">
        <f t="shared" ref="P48:AH48" si="623">IF(AND(ISNUMBER(O$2),O$2&lt;&gt;0,O48&lt;&gt;""),O48/O$2,"")</f>
        <v/>
      </c>
      <c r="Q48" s="16"/>
      <c r="R48" s="17" t="str">
        <f t="shared" ref="R48:AH48" si="624">IF(AND(ISNUMBER(Q$2),Q$2&lt;&gt;0,Q48&lt;&gt;""),Q48/Q$2,"")</f>
        <v/>
      </c>
      <c r="S48" s="16"/>
      <c r="T48" s="17" t="str">
        <f t="shared" ref="T48:AH48" si="625">IF(AND(ISNUMBER(S$2),S$2&lt;&gt;0,S48&lt;&gt;""),S48/S$2,"")</f>
        <v/>
      </c>
      <c r="U48" s="16"/>
      <c r="V48" s="17" t="str">
        <f t="shared" ref="V48:AH48" si="626">IF(AND(ISNUMBER(U$2),U$2&lt;&gt;0,U48&lt;&gt;""),U48/U$2,"")</f>
        <v/>
      </c>
      <c r="W48" s="16"/>
      <c r="X48" s="17" t="str">
        <f t="shared" ref="X48:AH48" si="627">IF(AND(ISNUMBER(W$2),W$2&lt;&gt;0,W48&lt;&gt;""),W48/W$2,"")</f>
        <v/>
      </c>
      <c r="Y48" s="16">
        <f>'                1028'!$E$4</f>
        <v>6059.38</v>
      </c>
      <c r="Z48" s="17" t="str">
        <f t="shared" ref="Z48:AH48" si="628">IF(AND(ISNUMBER(Y$2),Y$2&lt;&gt;0,Y48&lt;&gt;""),Y48/Y$2,"")</f>
        <v/>
      </c>
      <c r="AA48" s="16"/>
      <c r="AB48" s="17" t="str">
        <f t="shared" ref="AB48:AH48" si="629">IF(AND(ISNUMBER(AA$2),AA$2&lt;&gt;0,AA48&lt;&gt;""),AA48/AA$2,"")</f>
        <v/>
      </c>
      <c r="AC48" s="16"/>
      <c r="AD48" s="17" t="str">
        <f t="shared" ref="AD48:AH48" si="630">IF(AND(ISNUMBER(AC$2),AC$2&lt;&gt;0,AC48&lt;&gt;""),AC48/AC$2,"")</f>
        <v/>
      </c>
      <c r="AE48" s="16"/>
      <c r="AF48" s="17" t="str">
        <f t="shared" ref="AF48:AH48" si="631">IF(AND(ISNUMBER(AE$2),AE$2&lt;&gt;0,AE48&lt;&gt;""),AE48/AE$2,"")</f>
        <v/>
      </c>
      <c r="AG48" s="16"/>
      <c r="AH48" s="17" t="str">
        <f t="shared" si="14"/>
        <v/>
      </c>
      <c r="AI48" s="16"/>
      <c r="AJ48" s="17" t="str">
        <f t="shared" si="15"/>
        <v/>
      </c>
    </row>
    <row r="49" spans="1:36" ht="15" customHeight="1" x14ac:dyDescent="0.25">
      <c r="A49" s="36" t="s">
        <v>195</v>
      </c>
      <c r="B49" s="16">
        <f>SUM(E49,G49,I49,K49,M49,O49,Q49,S49,U49,W49,Y49,AA49,AC49,AE49,AG49,AI49)</f>
        <v>496.65</v>
      </c>
      <c r="C49" s="17">
        <f>IF(AND(ISNUMBER(JobSize),JobSize&lt;&gt;0),B49/JobSize,0)</f>
        <v>2.8379999999999999E-2</v>
      </c>
      <c r="E49" s="16"/>
      <c r="F49" s="17" t="str">
        <f t="shared" ref="F49:AH49" si="632">IF(AND(ISNUMBER(E$2),E$2&lt;&gt;0,E49&lt;&gt;""),E49/E$2,"")</f>
        <v/>
      </c>
      <c r="G49" s="16"/>
      <c r="H49" s="17" t="str">
        <f t="shared" ref="H49:AH49" si="633">IF(AND(ISNUMBER(G$2),G$2&lt;&gt;0,G49&lt;&gt;""),G49/G$2,"")</f>
        <v/>
      </c>
      <c r="I49" s="16"/>
      <c r="J49" s="17" t="str">
        <f t="shared" ref="J49:AH49" si="634">IF(AND(ISNUMBER(I$2),I$2&lt;&gt;0,I49&lt;&gt;""),I49/I$2,"")</f>
        <v/>
      </c>
      <c r="K49" s="16"/>
      <c r="L49" s="17" t="str">
        <f t="shared" ref="L49:AH49" si="635">IF(AND(ISNUMBER(K$2),K$2&lt;&gt;0,K49&lt;&gt;""),K49/K$2,"")</f>
        <v/>
      </c>
      <c r="M49" s="16"/>
      <c r="N49" s="17" t="str">
        <f t="shared" ref="N49:AH49" si="636">IF(AND(ISNUMBER(M$2),M$2&lt;&gt;0,M49&lt;&gt;""),M49/M$2,"")</f>
        <v/>
      </c>
      <c r="O49" s="16"/>
      <c r="P49" s="17" t="str">
        <f t="shared" ref="P49:AH49" si="637">IF(AND(ISNUMBER(O$2),O$2&lt;&gt;0,O49&lt;&gt;""),O49/O$2,"")</f>
        <v/>
      </c>
      <c r="Q49" s="16"/>
      <c r="R49" s="17" t="str">
        <f t="shared" ref="R49:AH49" si="638">IF(AND(ISNUMBER(Q$2),Q$2&lt;&gt;0,Q49&lt;&gt;""),Q49/Q$2,"")</f>
        <v/>
      </c>
      <c r="S49" s="16"/>
      <c r="T49" s="17" t="str">
        <f t="shared" ref="T49:AH49" si="639">IF(AND(ISNUMBER(S$2),S$2&lt;&gt;0,S49&lt;&gt;""),S49/S$2,"")</f>
        <v/>
      </c>
      <c r="U49" s="16"/>
      <c r="V49" s="17" t="str">
        <f t="shared" ref="V49:AH49" si="640">IF(AND(ISNUMBER(U$2),U$2&lt;&gt;0,U49&lt;&gt;""),U49/U$2,"")</f>
        <v/>
      </c>
      <c r="W49" s="16"/>
      <c r="X49" s="17" t="str">
        <f t="shared" ref="X49:AH49" si="641">IF(AND(ISNUMBER(W$2),W$2&lt;&gt;0,W49&lt;&gt;""),W49/W$2,"")</f>
        <v/>
      </c>
      <c r="Y49" s="16">
        <f>'                1028'!$E$8</f>
        <v>496.65</v>
      </c>
      <c r="Z49" s="17" t="str">
        <f t="shared" ref="Z49:AH49" si="642">IF(AND(ISNUMBER(Y$2),Y$2&lt;&gt;0,Y49&lt;&gt;""),Y49/Y$2,"")</f>
        <v/>
      </c>
      <c r="AA49" s="16"/>
      <c r="AB49" s="17" t="str">
        <f t="shared" ref="AB49:AH49" si="643">IF(AND(ISNUMBER(AA$2),AA$2&lt;&gt;0,AA49&lt;&gt;""),AA49/AA$2,"")</f>
        <v/>
      </c>
      <c r="AC49" s="16"/>
      <c r="AD49" s="17" t="str">
        <f t="shared" ref="AD49:AH49" si="644">IF(AND(ISNUMBER(AC$2),AC$2&lt;&gt;0,AC49&lt;&gt;""),AC49/AC$2,"")</f>
        <v/>
      </c>
      <c r="AE49" s="16"/>
      <c r="AF49" s="17" t="str">
        <f t="shared" ref="AF49:AH49" si="645">IF(AND(ISNUMBER(AE$2),AE$2&lt;&gt;0,AE49&lt;&gt;""),AE49/AE$2,"")</f>
        <v/>
      </c>
      <c r="AG49" s="16"/>
      <c r="AH49" s="17" t="str">
        <f t="shared" si="14"/>
        <v/>
      </c>
      <c r="AI49" s="16"/>
      <c r="AJ49" s="17" t="str">
        <f t="shared" si="15"/>
        <v/>
      </c>
    </row>
    <row r="50" spans="1:36" ht="15" customHeight="1" x14ac:dyDescent="0.25">
      <c r="A50" s="36" t="s">
        <v>199</v>
      </c>
      <c r="B50" s="16">
        <f>SUM(E50,G50,I50,K50,M50,O50,Q50,S50,U50,W50,Y50,AA50,AC50,AE50,AG50,AI50)</f>
        <v>352480.71</v>
      </c>
      <c r="C50" s="17">
        <f>IF(AND(ISNUMBER(JobSize),JobSize&lt;&gt;0),B50/JobSize,0)</f>
        <v>20.141754857142857</v>
      </c>
      <c r="E50" s="16"/>
      <c r="F50" s="17" t="str">
        <f t="shared" ref="F50:AH50" si="646">IF(AND(ISNUMBER(E$2),E$2&lt;&gt;0,E50&lt;&gt;""),E50/E$2,"")</f>
        <v/>
      </c>
      <c r="G50" s="16"/>
      <c r="H50" s="17" t="str">
        <f t="shared" ref="H50:AH50" si="647">IF(AND(ISNUMBER(G$2),G$2&lt;&gt;0,G50&lt;&gt;""),G50/G$2,"")</f>
        <v/>
      </c>
      <c r="I50" s="16"/>
      <c r="J50" s="17" t="str">
        <f t="shared" ref="J50:AH50" si="648">IF(AND(ISNUMBER(I$2),I$2&lt;&gt;0,I50&lt;&gt;""),I50/I$2,"")</f>
        <v/>
      </c>
      <c r="K50" s="16"/>
      <c r="L50" s="17" t="str">
        <f t="shared" ref="L50:AH50" si="649">IF(AND(ISNUMBER(K$2),K$2&lt;&gt;0,K50&lt;&gt;""),K50/K$2,"")</f>
        <v/>
      </c>
      <c r="M50" s="16"/>
      <c r="N50" s="17" t="str">
        <f t="shared" ref="N50:AH50" si="650">IF(AND(ISNUMBER(M$2),M$2&lt;&gt;0,M50&lt;&gt;""),M50/M$2,"")</f>
        <v/>
      </c>
      <c r="O50" s="16"/>
      <c r="P50" s="17" t="str">
        <f t="shared" ref="P50:AH50" si="651">IF(AND(ISNUMBER(O$2),O$2&lt;&gt;0,O50&lt;&gt;""),O50/O$2,"")</f>
        <v/>
      </c>
      <c r="Q50" s="16"/>
      <c r="R50" s="17" t="str">
        <f t="shared" ref="R50:AH50" si="652">IF(AND(ISNUMBER(Q$2),Q$2&lt;&gt;0,Q50&lt;&gt;""),Q50/Q$2,"")</f>
        <v/>
      </c>
      <c r="S50" s="16"/>
      <c r="T50" s="17" t="str">
        <f t="shared" ref="T50:AH50" si="653">IF(AND(ISNUMBER(S$2),S$2&lt;&gt;0,S50&lt;&gt;""),S50/S$2,"")</f>
        <v/>
      </c>
      <c r="U50" s="16"/>
      <c r="V50" s="17" t="str">
        <f t="shared" ref="V50:AH50" si="654">IF(AND(ISNUMBER(U$2),U$2&lt;&gt;0,U50&lt;&gt;""),U50/U$2,"")</f>
        <v/>
      </c>
      <c r="W50" s="16"/>
      <c r="X50" s="17" t="str">
        <f t="shared" ref="X50:AH50" si="655">IF(AND(ISNUMBER(W$2),W$2&lt;&gt;0,W50&lt;&gt;""),W50/W$2,"")</f>
        <v/>
      </c>
      <c r="Y50" s="16"/>
      <c r="Z50" s="17" t="str">
        <f t="shared" ref="Z50:AH50" si="656">IF(AND(ISNUMBER(Y$2),Y$2&lt;&gt;0,Y50&lt;&gt;""),Y50/Y$2,"")</f>
        <v/>
      </c>
      <c r="AA50" s="16">
        <f>'                1334'!$E$4</f>
        <v>352480.71</v>
      </c>
      <c r="AB50" s="17" t="str">
        <f t="shared" ref="AB50:AH50" si="657">IF(AND(ISNUMBER(AA$2),AA$2&lt;&gt;0,AA50&lt;&gt;""),AA50/AA$2,"")</f>
        <v/>
      </c>
      <c r="AC50" s="16"/>
      <c r="AD50" s="17" t="str">
        <f t="shared" ref="AD50:AH50" si="658">IF(AND(ISNUMBER(AC$2),AC$2&lt;&gt;0,AC50&lt;&gt;""),AC50/AC$2,"")</f>
        <v/>
      </c>
      <c r="AE50" s="16"/>
      <c r="AF50" s="17" t="str">
        <f t="shared" ref="AF50:AH50" si="659">IF(AND(ISNUMBER(AE$2),AE$2&lt;&gt;0,AE50&lt;&gt;""),AE50/AE$2,"")</f>
        <v/>
      </c>
      <c r="AG50" s="16"/>
      <c r="AH50" s="17" t="str">
        <f t="shared" si="14"/>
        <v/>
      </c>
      <c r="AI50" s="16"/>
      <c r="AJ50" s="17" t="str">
        <f t="shared" si="15"/>
        <v/>
      </c>
    </row>
    <row r="51" spans="1:36" ht="15" customHeight="1" x14ac:dyDescent="0.25">
      <c r="A51" s="36" t="s">
        <v>202</v>
      </c>
      <c r="B51" s="16">
        <f>SUM(E51,G51,I51,K51,M51,O51,Q51,S51,U51,W51,Y51,AA51,AC51,AE51,AG51,AI51)</f>
        <v>70000</v>
      </c>
      <c r="C51" s="17">
        <f>IF(AND(ISNUMBER(JobSize),JobSize&lt;&gt;0),B51/JobSize,0)</f>
        <v>4</v>
      </c>
      <c r="E51" s="16"/>
      <c r="F51" s="17" t="str">
        <f t="shared" ref="F51:AH51" si="660">IF(AND(ISNUMBER(E$2),E$2&lt;&gt;0,E51&lt;&gt;""),E51/E$2,"")</f>
        <v/>
      </c>
      <c r="G51" s="16"/>
      <c r="H51" s="17" t="str">
        <f t="shared" ref="H51:AH51" si="661">IF(AND(ISNUMBER(G$2),G$2&lt;&gt;0,G51&lt;&gt;""),G51/G$2,"")</f>
        <v/>
      </c>
      <c r="I51" s="16"/>
      <c r="J51" s="17" t="str">
        <f t="shared" ref="J51:AH51" si="662">IF(AND(ISNUMBER(I$2),I$2&lt;&gt;0,I51&lt;&gt;""),I51/I$2,"")</f>
        <v/>
      </c>
      <c r="K51" s="16"/>
      <c r="L51" s="17" t="str">
        <f t="shared" ref="L51:AH51" si="663">IF(AND(ISNUMBER(K$2),K$2&lt;&gt;0,K51&lt;&gt;""),K51/K$2,"")</f>
        <v/>
      </c>
      <c r="M51" s="16"/>
      <c r="N51" s="17" t="str">
        <f t="shared" ref="N51:AH51" si="664">IF(AND(ISNUMBER(M$2),M$2&lt;&gt;0,M51&lt;&gt;""),M51/M$2,"")</f>
        <v/>
      </c>
      <c r="O51" s="16"/>
      <c r="P51" s="17" t="str">
        <f t="shared" ref="P51:AH51" si="665">IF(AND(ISNUMBER(O$2),O$2&lt;&gt;0,O51&lt;&gt;""),O51/O$2,"")</f>
        <v/>
      </c>
      <c r="Q51" s="16"/>
      <c r="R51" s="17" t="str">
        <f t="shared" ref="R51:AH51" si="666">IF(AND(ISNUMBER(Q$2),Q$2&lt;&gt;0,Q51&lt;&gt;""),Q51/Q$2,"")</f>
        <v/>
      </c>
      <c r="S51" s="16"/>
      <c r="T51" s="17" t="str">
        <f t="shared" ref="T51:AH51" si="667">IF(AND(ISNUMBER(S$2),S$2&lt;&gt;0,S51&lt;&gt;""),S51/S$2,"")</f>
        <v/>
      </c>
      <c r="U51" s="16"/>
      <c r="V51" s="17" t="str">
        <f t="shared" ref="V51:AH51" si="668">IF(AND(ISNUMBER(U$2),U$2&lt;&gt;0,U51&lt;&gt;""),U51/U$2,"")</f>
        <v/>
      </c>
      <c r="W51" s="16"/>
      <c r="X51" s="17" t="str">
        <f t="shared" ref="X51:AH51" si="669">IF(AND(ISNUMBER(W$2),W$2&lt;&gt;0,W51&lt;&gt;""),W51/W$2,"")</f>
        <v/>
      </c>
      <c r="Y51" s="16"/>
      <c r="Z51" s="17" t="str">
        <f t="shared" ref="Z51:AH51" si="670">IF(AND(ISNUMBER(Y$2),Y$2&lt;&gt;0,Y51&lt;&gt;""),Y51/Y$2,"")</f>
        <v/>
      </c>
      <c r="AA51" s="16"/>
      <c r="AB51" s="17" t="str">
        <f t="shared" ref="AB51:AH51" si="671">IF(AND(ISNUMBER(AA$2),AA$2&lt;&gt;0,AA51&lt;&gt;""),AA51/AA$2,"")</f>
        <v/>
      </c>
      <c r="AC51" s="16">
        <f>'                2100'!$E$4</f>
        <v>70000</v>
      </c>
      <c r="AD51" s="17" t="str">
        <f t="shared" ref="AD51:AH51" si="672">IF(AND(ISNUMBER(AC$2),AC$2&lt;&gt;0,AC51&lt;&gt;""),AC51/AC$2,"")</f>
        <v/>
      </c>
      <c r="AE51" s="16"/>
      <c r="AF51" s="17" t="str">
        <f t="shared" ref="AF51:AH51" si="673">IF(AND(ISNUMBER(AE$2),AE$2&lt;&gt;0,AE51&lt;&gt;""),AE51/AE$2,"")</f>
        <v/>
      </c>
      <c r="AG51" s="16"/>
      <c r="AH51" s="17" t="str">
        <f t="shared" si="14"/>
        <v/>
      </c>
      <c r="AI51" s="16"/>
      <c r="AJ51" s="17" t="str">
        <f t="shared" si="15"/>
        <v/>
      </c>
    </row>
    <row r="52" spans="1:36" ht="15" customHeight="1" x14ac:dyDescent="0.25">
      <c r="A52" s="36" t="s">
        <v>206</v>
      </c>
      <c r="B52" s="16">
        <f>SUM(E52,G52,I52,K52,M52,O52,Q52,S52,U52,W52,Y52,AA52,AC52,AE52,AG52,AI52)</f>
        <v>131250</v>
      </c>
      <c r="C52" s="17">
        <f>IF(AND(ISNUMBER(JobSize),JobSize&lt;&gt;0),B52/JobSize,0)</f>
        <v>7.5</v>
      </c>
      <c r="E52" s="16"/>
      <c r="F52" s="17" t="str">
        <f t="shared" ref="F52:AH52" si="674">IF(AND(ISNUMBER(E$2),E$2&lt;&gt;0,E52&lt;&gt;""),E52/E$2,"")</f>
        <v/>
      </c>
      <c r="G52" s="16"/>
      <c r="H52" s="17" t="str">
        <f t="shared" ref="H52:AH52" si="675">IF(AND(ISNUMBER(G$2),G$2&lt;&gt;0,G52&lt;&gt;""),G52/G$2,"")</f>
        <v/>
      </c>
      <c r="I52" s="16"/>
      <c r="J52" s="17" t="str">
        <f t="shared" ref="J52:AH52" si="676">IF(AND(ISNUMBER(I$2),I$2&lt;&gt;0,I52&lt;&gt;""),I52/I$2,"")</f>
        <v/>
      </c>
      <c r="K52" s="16"/>
      <c r="L52" s="17" t="str">
        <f t="shared" ref="L52:AH52" si="677">IF(AND(ISNUMBER(K$2),K$2&lt;&gt;0,K52&lt;&gt;""),K52/K$2,"")</f>
        <v/>
      </c>
      <c r="M52" s="16"/>
      <c r="N52" s="17" t="str">
        <f t="shared" ref="N52:AH52" si="678">IF(AND(ISNUMBER(M$2),M$2&lt;&gt;0,M52&lt;&gt;""),M52/M$2,"")</f>
        <v/>
      </c>
      <c r="O52" s="16"/>
      <c r="P52" s="17" t="str">
        <f t="shared" ref="P52:AH52" si="679">IF(AND(ISNUMBER(O$2),O$2&lt;&gt;0,O52&lt;&gt;""),O52/O$2,"")</f>
        <v/>
      </c>
      <c r="Q52" s="16"/>
      <c r="R52" s="17" t="str">
        <f t="shared" ref="R52:AH52" si="680">IF(AND(ISNUMBER(Q$2),Q$2&lt;&gt;0,Q52&lt;&gt;""),Q52/Q$2,"")</f>
        <v/>
      </c>
      <c r="S52" s="16"/>
      <c r="T52" s="17" t="str">
        <f t="shared" ref="T52:AH52" si="681">IF(AND(ISNUMBER(S$2),S$2&lt;&gt;0,S52&lt;&gt;""),S52/S$2,"")</f>
        <v/>
      </c>
      <c r="U52" s="16"/>
      <c r="V52" s="17" t="str">
        <f t="shared" ref="V52:AH52" si="682">IF(AND(ISNUMBER(U$2),U$2&lt;&gt;0,U52&lt;&gt;""),U52/U$2,"")</f>
        <v/>
      </c>
      <c r="W52" s="16"/>
      <c r="X52" s="17" t="str">
        <f t="shared" ref="X52:AH52" si="683">IF(AND(ISNUMBER(W$2),W$2&lt;&gt;0,W52&lt;&gt;""),W52/W$2,"")</f>
        <v/>
      </c>
      <c r="Y52" s="16"/>
      <c r="Z52" s="17" t="str">
        <f t="shared" ref="Z52:AH52" si="684">IF(AND(ISNUMBER(Y$2),Y$2&lt;&gt;0,Y52&lt;&gt;""),Y52/Y$2,"")</f>
        <v/>
      </c>
      <c r="AA52" s="16"/>
      <c r="AB52" s="17" t="str">
        <f t="shared" ref="AB52:AH52" si="685">IF(AND(ISNUMBER(AA$2),AA$2&lt;&gt;0,AA52&lt;&gt;""),AA52/AA$2,"")</f>
        <v/>
      </c>
      <c r="AC52" s="16"/>
      <c r="AD52" s="17" t="str">
        <f t="shared" ref="AD52:AH52" si="686">IF(AND(ISNUMBER(AC$2),AC$2&lt;&gt;0,AC52&lt;&gt;""),AC52/AC$2,"")</f>
        <v/>
      </c>
      <c r="AE52" s="16">
        <f>'                2200'!$E$4</f>
        <v>131250</v>
      </c>
      <c r="AF52" s="17" t="str">
        <f t="shared" ref="AF52:AH52" si="687">IF(AND(ISNUMBER(AE$2),AE$2&lt;&gt;0,AE52&lt;&gt;""),AE52/AE$2,"")</f>
        <v/>
      </c>
      <c r="AG52" s="16"/>
      <c r="AH52" s="17" t="str">
        <f t="shared" si="14"/>
        <v/>
      </c>
      <c r="AI52" s="16"/>
      <c r="AJ52" s="17" t="str">
        <f t="shared" si="15"/>
        <v/>
      </c>
    </row>
    <row r="53" spans="1:36" ht="15" customHeight="1" x14ac:dyDescent="0.25">
      <c r="A53" s="36" t="s">
        <v>209</v>
      </c>
      <c r="B53" s="16">
        <f>SUM(E53,G53,I53,K53,M53,O53,Q53,S53,U53,W53,Y53,AA53,AC53,AE53,AG53,AI53)</f>
        <v>183750</v>
      </c>
      <c r="C53" s="17">
        <f>IF(AND(ISNUMBER(JobSize),JobSize&lt;&gt;0),B53/JobSize,0)</f>
        <v>10.5</v>
      </c>
      <c r="E53" s="16"/>
      <c r="F53" s="17" t="str">
        <f t="shared" ref="F53:AH53" si="688">IF(AND(ISNUMBER(E$2),E$2&lt;&gt;0,E53&lt;&gt;""),E53/E$2,"")</f>
        <v/>
      </c>
      <c r="G53" s="16"/>
      <c r="H53" s="17" t="str">
        <f t="shared" ref="H53:AH53" si="689">IF(AND(ISNUMBER(G$2),G$2&lt;&gt;0,G53&lt;&gt;""),G53/G$2,"")</f>
        <v/>
      </c>
      <c r="I53" s="16"/>
      <c r="J53" s="17" t="str">
        <f t="shared" ref="J53:AH53" si="690">IF(AND(ISNUMBER(I$2),I$2&lt;&gt;0,I53&lt;&gt;""),I53/I$2,"")</f>
        <v/>
      </c>
      <c r="K53" s="16"/>
      <c r="L53" s="17" t="str">
        <f t="shared" ref="L53:AH53" si="691">IF(AND(ISNUMBER(K$2),K$2&lt;&gt;0,K53&lt;&gt;""),K53/K$2,"")</f>
        <v/>
      </c>
      <c r="M53" s="16"/>
      <c r="N53" s="17" t="str">
        <f t="shared" ref="N53:AH53" si="692">IF(AND(ISNUMBER(M$2),M$2&lt;&gt;0,M53&lt;&gt;""),M53/M$2,"")</f>
        <v/>
      </c>
      <c r="O53" s="16"/>
      <c r="P53" s="17" t="str">
        <f t="shared" ref="P53:AH53" si="693">IF(AND(ISNUMBER(O$2),O$2&lt;&gt;0,O53&lt;&gt;""),O53/O$2,"")</f>
        <v/>
      </c>
      <c r="Q53" s="16"/>
      <c r="R53" s="17" t="str">
        <f t="shared" ref="R53:AH53" si="694">IF(AND(ISNUMBER(Q$2),Q$2&lt;&gt;0,Q53&lt;&gt;""),Q53/Q$2,"")</f>
        <v/>
      </c>
      <c r="S53" s="16"/>
      <c r="T53" s="17" t="str">
        <f t="shared" ref="T53:AH53" si="695">IF(AND(ISNUMBER(S$2),S$2&lt;&gt;0,S53&lt;&gt;""),S53/S$2,"")</f>
        <v/>
      </c>
      <c r="U53" s="16"/>
      <c r="V53" s="17" t="str">
        <f t="shared" ref="V53:AH53" si="696">IF(AND(ISNUMBER(U$2),U$2&lt;&gt;0,U53&lt;&gt;""),U53/U$2,"")</f>
        <v/>
      </c>
      <c r="W53" s="16"/>
      <c r="X53" s="17" t="str">
        <f t="shared" ref="X53:AH53" si="697">IF(AND(ISNUMBER(W$2),W$2&lt;&gt;0,W53&lt;&gt;""),W53/W$2,"")</f>
        <v/>
      </c>
      <c r="Y53" s="16"/>
      <c r="Z53" s="17" t="str">
        <f t="shared" ref="Z53:AH53" si="698">IF(AND(ISNUMBER(Y$2),Y$2&lt;&gt;0,Y53&lt;&gt;""),Y53/Y$2,"")</f>
        <v/>
      </c>
      <c r="AA53" s="16"/>
      <c r="AB53" s="17" t="str">
        <f t="shared" ref="AB53:AH53" si="699">IF(AND(ISNUMBER(AA$2),AA$2&lt;&gt;0,AA53&lt;&gt;""),AA53/AA$2,"")</f>
        <v/>
      </c>
      <c r="AC53" s="16"/>
      <c r="AD53" s="17" t="str">
        <f t="shared" ref="AD53:AH53" si="700">IF(AND(ISNUMBER(AC$2),AC$2&lt;&gt;0,AC53&lt;&gt;""),AC53/AC$2,"")</f>
        <v/>
      </c>
      <c r="AE53" s="16"/>
      <c r="AF53" s="17" t="str">
        <f t="shared" ref="AF53:AH53" si="701">IF(AND(ISNUMBER(AE$2),AE$2&lt;&gt;0,AE53&lt;&gt;""),AE53/AE$2,"")</f>
        <v/>
      </c>
      <c r="AG53" s="16">
        <f>'                2300'!$E$4</f>
        <v>183750</v>
      </c>
      <c r="AH53" s="17" t="str">
        <f t="shared" si="14"/>
        <v/>
      </c>
      <c r="AI53" s="16"/>
      <c r="AJ53" s="17" t="str">
        <f t="shared" si="15"/>
        <v/>
      </c>
    </row>
    <row r="54" spans="1:36" ht="15" customHeight="1" x14ac:dyDescent="0.25">
      <c r="A54" s="36" t="s">
        <v>212</v>
      </c>
      <c r="B54" s="16">
        <f>SUM(E54,G54,I54,K54,M54,O54,Q54,S54,U54,W54,Y54,AA54,AC54,AE54,AG54,AI54)</f>
        <v>210000</v>
      </c>
      <c r="C54" s="17">
        <f>IF(AND(ISNUMBER(JobSize),JobSize&lt;&gt;0),B54/JobSize,0)</f>
        <v>12</v>
      </c>
      <c r="E54" s="16"/>
      <c r="F54" s="17" t="str">
        <f t="shared" ref="F54:AH54" si="702">IF(AND(ISNUMBER(E$2),E$2&lt;&gt;0,E54&lt;&gt;""),E54/E$2,"")</f>
        <v/>
      </c>
      <c r="G54" s="16"/>
      <c r="H54" s="17" t="str">
        <f t="shared" ref="H54:AH54" si="703">IF(AND(ISNUMBER(G$2),G$2&lt;&gt;0,G54&lt;&gt;""),G54/G$2,"")</f>
        <v/>
      </c>
      <c r="I54" s="16"/>
      <c r="J54" s="17" t="str">
        <f t="shared" ref="J54:AH54" si="704">IF(AND(ISNUMBER(I$2),I$2&lt;&gt;0,I54&lt;&gt;""),I54/I$2,"")</f>
        <v/>
      </c>
      <c r="K54" s="16"/>
      <c r="L54" s="17" t="str">
        <f t="shared" ref="L54:AH54" si="705">IF(AND(ISNUMBER(K$2),K$2&lt;&gt;0,K54&lt;&gt;""),K54/K$2,"")</f>
        <v/>
      </c>
      <c r="M54" s="16"/>
      <c r="N54" s="17" t="str">
        <f t="shared" ref="N54:AH54" si="706">IF(AND(ISNUMBER(M$2),M$2&lt;&gt;0,M54&lt;&gt;""),M54/M$2,"")</f>
        <v/>
      </c>
      <c r="O54" s="16"/>
      <c r="P54" s="17" t="str">
        <f t="shared" ref="P54:AH54" si="707">IF(AND(ISNUMBER(O$2),O$2&lt;&gt;0,O54&lt;&gt;""),O54/O$2,"")</f>
        <v/>
      </c>
      <c r="Q54" s="16"/>
      <c r="R54" s="17" t="str">
        <f t="shared" ref="R54:AH54" si="708">IF(AND(ISNUMBER(Q$2),Q$2&lt;&gt;0,Q54&lt;&gt;""),Q54/Q$2,"")</f>
        <v/>
      </c>
      <c r="S54" s="16"/>
      <c r="T54" s="17" t="str">
        <f t="shared" ref="T54:AH54" si="709">IF(AND(ISNUMBER(S$2),S$2&lt;&gt;0,S54&lt;&gt;""),S54/S$2,"")</f>
        <v/>
      </c>
      <c r="U54" s="16"/>
      <c r="V54" s="17" t="str">
        <f t="shared" ref="V54:AH54" si="710">IF(AND(ISNUMBER(U$2),U$2&lt;&gt;0,U54&lt;&gt;""),U54/U$2,"")</f>
        <v/>
      </c>
      <c r="W54" s="16"/>
      <c r="X54" s="17" t="str">
        <f t="shared" ref="X54:AH54" si="711">IF(AND(ISNUMBER(W$2),W$2&lt;&gt;0,W54&lt;&gt;""),W54/W$2,"")</f>
        <v/>
      </c>
      <c r="Y54" s="16"/>
      <c r="Z54" s="17" t="str">
        <f t="shared" ref="Z54:AH54" si="712">IF(AND(ISNUMBER(Y$2),Y$2&lt;&gt;0,Y54&lt;&gt;""),Y54/Y$2,"")</f>
        <v/>
      </c>
      <c r="AA54" s="16"/>
      <c r="AB54" s="17" t="str">
        <f t="shared" ref="AB54:AH54" si="713">IF(AND(ISNUMBER(AA$2),AA$2&lt;&gt;0,AA54&lt;&gt;""),AA54/AA$2,"")</f>
        <v/>
      </c>
      <c r="AC54" s="16"/>
      <c r="AD54" s="17" t="str">
        <f t="shared" ref="AD54:AH54" si="714">IF(AND(ISNUMBER(AC$2),AC$2&lt;&gt;0,AC54&lt;&gt;""),AC54/AC$2,"")</f>
        <v/>
      </c>
      <c r="AE54" s="16"/>
      <c r="AF54" s="17" t="str">
        <f t="shared" ref="AF54:AH54" si="715">IF(AND(ISNUMBER(AE$2),AE$2&lt;&gt;0,AE54&lt;&gt;""),AE54/AE$2,"")</f>
        <v/>
      </c>
      <c r="AG54" s="16"/>
      <c r="AH54" s="17" t="str">
        <f t="shared" ref="AH54" si="716">IF(AND(ISNUMBER(AG$2),AG$2&lt;&gt;0,AG54&lt;&gt;""),AG54/AG$2,"")</f>
        <v/>
      </c>
      <c r="AI54" s="16">
        <f>'                2600'!$E$4</f>
        <v>210000</v>
      </c>
      <c r="AJ54" s="17" t="str">
        <f>IF(AND(ISNUMBER(AI$2),AI$2&lt;&gt;0,AI54&lt;&gt;""),AI54/AI$2,"")</f>
        <v/>
      </c>
    </row>
    <row r="55" spans="1:36" ht="18" customHeight="1" x14ac:dyDescent="0.25">
      <c r="A55" s="37" t="s">
        <v>43</v>
      </c>
      <c r="B55" s="18">
        <f>SUM(E55,G55,I55,K55,M55,O55,Q55,S55,U55,W55,Y55,AA55,AC55,AE55,AG55,AI55)</f>
        <v>1508681.49</v>
      </c>
      <c r="C55" s="19">
        <f>IF(AND(ISNUMBER(JobSize),JobSize&lt;&gt;0),B55/JobSize,0)</f>
        <v>86.210370857142863</v>
      </c>
      <c r="E55" s="18">
        <f>SUM(E4:E54)</f>
        <v>303009.36999999994</v>
      </c>
      <c r="F55" s="19">
        <f t="shared" ref="F55:AH55" si="717">IF(AND(ISNUMBER(E$2),E$2&lt;&gt;0),E55/E$2,0)</f>
        <v>0</v>
      </c>
      <c r="G55" s="18">
        <f>SUM(G4:G54)</f>
        <v>58172.61</v>
      </c>
      <c r="H55" s="19">
        <f t="shared" ref="H55:AH55" si="718">IF(AND(ISNUMBER(G$2),G$2&lt;&gt;0),G55/G$2,0)</f>
        <v>0</v>
      </c>
      <c r="I55" s="18">
        <f>SUM(I4:I54)</f>
        <v>25354.129999999997</v>
      </c>
      <c r="J55" s="19">
        <f t="shared" ref="J55:AH55" si="719">IF(AND(ISNUMBER(I$2),I$2&lt;&gt;0),I55/I$2,0)</f>
        <v>0</v>
      </c>
      <c r="K55" s="18">
        <f>SUM(K4:K54)</f>
        <v>9661.18</v>
      </c>
      <c r="L55" s="19">
        <f t="shared" ref="L55:AH55" si="720">IF(AND(ISNUMBER(K$2),K$2&lt;&gt;0),K55/K$2,0)</f>
        <v>0</v>
      </c>
      <c r="M55" s="18">
        <f>SUM(M4:M54)</f>
        <v>33960.399999999994</v>
      </c>
      <c r="N55" s="19">
        <f t="shared" ref="N55:AH55" si="721">IF(AND(ISNUMBER(M$2),M$2&lt;&gt;0),M55/M$2,0)</f>
        <v>0</v>
      </c>
      <c r="O55" s="18">
        <f>SUM(O4:O54)</f>
        <v>13738.94</v>
      </c>
      <c r="P55" s="19">
        <f t="shared" ref="P55:AH55" si="722">IF(AND(ISNUMBER(O$2),O$2&lt;&gt;0),O55/O$2,0)</f>
        <v>0</v>
      </c>
      <c r="Q55" s="18">
        <f>SUM(Q4:Q54)</f>
        <v>71593.97</v>
      </c>
      <c r="R55" s="19">
        <f t="shared" ref="R55:AH55" si="723">IF(AND(ISNUMBER(Q$2),Q$2&lt;&gt;0),Q55/Q$2,0)</f>
        <v>0</v>
      </c>
      <c r="S55" s="18">
        <f>SUM(S4:S54)</f>
        <v>12445.75</v>
      </c>
      <c r="T55" s="19">
        <f t="shared" ref="T55:AH55" si="724">IF(AND(ISNUMBER(S$2),S$2&lt;&gt;0),S55/S$2,0)</f>
        <v>0</v>
      </c>
      <c r="U55" s="18">
        <f>SUM(U4:U54)</f>
        <v>22678.02</v>
      </c>
      <c r="V55" s="19">
        <f t="shared" ref="V55:AH55" si="725">IF(AND(ISNUMBER(U$2),U$2&lt;&gt;0),U55/U$2,0)</f>
        <v>0</v>
      </c>
      <c r="W55" s="18">
        <f>SUM(W4:W54)</f>
        <v>4030.38</v>
      </c>
      <c r="X55" s="19">
        <f t="shared" ref="X55:AH55" si="726">IF(AND(ISNUMBER(W$2),W$2&lt;&gt;0),W55/W$2,0)</f>
        <v>0</v>
      </c>
      <c r="Y55" s="18">
        <f>SUM(Y4:Y54)</f>
        <v>6556.03</v>
      </c>
      <c r="Z55" s="19">
        <f t="shared" ref="Z55:AH55" si="727">IF(AND(ISNUMBER(Y$2),Y$2&lt;&gt;0),Y55/Y$2,0)</f>
        <v>0</v>
      </c>
      <c r="AA55" s="18">
        <f>SUM(AA4:AA54)</f>
        <v>352480.71</v>
      </c>
      <c r="AB55" s="19">
        <f t="shared" ref="AB55:AH55" si="728">IF(AND(ISNUMBER(AA$2),AA$2&lt;&gt;0),AA55/AA$2,0)</f>
        <v>0</v>
      </c>
      <c r="AC55" s="18">
        <f>SUM(AC4:AC54)</f>
        <v>70000</v>
      </c>
      <c r="AD55" s="19">
        <f t="shared" ref="AD55:AH55" si="729">IF(AND(ISNUMBER(AC$2),AC$2&lt;&gt;0),AC55/AC$2,0)</f>
        <v>0</v>
      </c>
      <c r="AE55" s="18">
        <f>SUM(AE4:AE54)</f>
        <v>131250</v>
      </c>
      <c r="AF55" s="19">
        <f t="shared" ref="AF55:AH55" si="730">IF(AND(ISNUMBER(AE$2),AE$2&lt;&gt;0),AE55/AE$2,0)</f>
        <v>0</v>
      </c>
      <c r="AG55" s="18">
        <f>SUM(AG4:AG54)</f>
        <v>183750</v>
      </c>
      <c r="AH55" s="19">
        <f t="shared" ref="AH55" si="731">IF(AND(ISNUMBER(AG$2),AG$2&lt;&gt;0),AG55/AG$2,0)</f>
        <v>0</v>
      </c>
      <c r="AI55" s="18">
        <f>SUM(AI4:AI54)</f>
        <v>210000</v>
      </c>
      <c r="AJ55" s="19">
        <f>IF(AND(ISNUMBER(AI$2),AI$2&lt;&gt;0),AI55/AI$2,0)</f>
        <v>0</v>
      </c>
    </row>
    <row r="56" spans="1:36" ht="9" customHeight="1" x14ac:dyDescent="0.25"/>
    <row r="57" spans="1:36" ht="15" customHeight="1" x14ac:dyDescent="0.25">
      <c r="A57" s="36" t="s">
        <v>44</v>
      </c>
      <c r="B57" s="16">
        <f>SUM(E57,G57,I57,K57,M57,O57,Q57,S57,U57,W57,Y57,AA57,AC57,AE57,AG57,AI57)</f>
        <v>105607.70099999999</v>
      </c>
      <c r="C57" s="17">
        <f>IF(AND(ISNUMBER(JobSize),JobSize&lt;&gt;0),B57/JobSize,0)</f>
        <v>6.0347257714285707</v>
      </c>
      <c r="E57" s="16">
        <v>21210.654999999999</v>
      </c>
      <c r="F57" s="17" t="str">
        <f t="shared" ref="F57:AH57" si="732">IF(AND(ISNUMBER(E$2),E$2&lt;&gt;0,E57&lt;&gt;""),E57/E$2,"")</f>
        <v/>
      </c>
      <c r="G57" s="16">
        <v>4072.0830000000001</v>
      </c>
      <c r="H57" s="17" t="str">
        <f t="shared" ref="H57:AH57" si="733">IF(AND(ISNUMBER(G$2),G$2&lt;&gt;0,G57&lt;&gt;""),G57/G$2,"")</f>
        <v/>
      </c>
      <c r="I57" s="16">
        <v>1774.789</v>
      </c>
      <c r="J57" s="17" t="str">
        <f t="shared" ref="J57:AH57" si="734">IF(AND(ISNUMBER(I$2),I$2&lt;&gt;0,I57&lt;&gt;""),I57/I$2,"")</f>
        <v/>
      </c>
      <c r="K57" s="16">
        <v>676.28300000000002</v>
      </c>
      <c r="L57" s="17" t="str">
        <f t="shared" ref="L57:AH57" si="735">IF(AND(ISNUMBER(K$2),K$2&lt;&gt;0,K57&lt;&gt;""),K57/K$2,"")</f>
        <v/>
      </c>
      <c r="M57" s="16">
        <v>2377.2280000000001</v>
      </c>
      <c r="N57" s="17" t="str">
        <f t="shared" ref="N57:AH57" si="736">IF(AND(ISNUMBER(M$2),M$2&lt;&gt;0,M57&lt;&gt;""),M57/M$2,"")</f>
        <v/>
      </c>
      <c r="O57" s="16">
        <v>961.726</v>
      </c>
      <c r="P57" s="17" t="str">
        <f t="shared" ref="P57:AH57" si="737">IF(AND(ISNUMBER(O$2),O$2&lt;&gt;0,O57&lt;&gt;""),O57/O$2,"")</f>
        <v/>
      </c>
      <c r="Q57" s="16">
        <v>5011.5780000000004</v>
      </c>
      <c r="R57" s="17" t="str">
        <f t="shared" ref="R57:AH57" si="738">IF(AND(ISNUMBER(Q$2),Q$2&lt;&gt;0,Q57&lt;&gt;""),Q57/Q$2,"")</f>
        <v/>
      </c>
      <c r="S57" s="16">
        <v>871.202</v>
      </c>
      <c r="T57" s="17" t="str">
        <f t="shared" ref="T57:AH57" si="739">IF(AND(ISNUMBER(S$2),S$2&lt;&gt;0,S57&lt;&gt;""),S57/S$2,"")</f>
        <v/>
      </c>
      <c r="U57" s="16">
        <v>1587.461</v>
      </c>
      <c r="V57" s="17" t="str">
        <f t="shared" ref="V57:AH57" si="740">IF(AND(ISNUMBER(U$2),U$2&lt;&gt;0,U57&lt;&gt;""),U57/U$2,"")</f>
        <v/>
      </c>
      <c r="W57" s="16">
        <v>282.12700000000001</v>
      </c>
      <c r="X57" s="17" t="str">
        <f t="shared" ref="X57:AH57" si="741">IF(AND(ISNUMBER(W$2),W$2&lt;&gt;0,W57&lt;&gt;""),W57/W$2,"")</f>
        <v/>
      </c>
      <c r="Y57" s="16">
        <v>458.92200000000003</v>
      </c>
      <c r="Z57" s="17" t="str">
        <f t="shared" ref="Z57:AH57" si="742">IF(AND(ISNUMBER(Y$2),Y$2&lt;&gt;0,Y57&lt;&gt;""),Y57/Y$2,"")</f>
        <v/>
      </c>
      <c r="AA57" s="16">
        <v>24673.649000000001</v>
      </c>
      <c r="AB57" s="17" t="str">
        <f t="shared" ref="AB57:AH57" si="743">IF(AND(ISNUMBER(AA$2),AA$2&lt;&gt;0,AA57&lt;&gt;""),AA57/AA$2,"")</f>
        <v/>
      </c>
      <c r="AC57" s="16">
        <v>4900</v>
      </c>
      <c r="AD57" s="17" t="str">
        <f t="shared" ref="AD57:AH57" si="744">IF(AND(ISNUMBER(AC$2),AC$2&lt;&gt;0,AC57&lt;&gt;""),AC57/AC$2,"")</f>
        <v/>
      </c>
      <c r="AE57" s="16">
        <v>9187.5</v>
      </c>
      <c r="AF57" s="17" t="str">
        <f t="shared" ref="AF57:AH57" si="745">IF(AND(ISNUMBER(AE$2),AE$2&lt;&gt;0,AE57&lt;&gt;""),AE57/AE$2,"")</f>
        <v/>
      </c>
      <c r="AG57" s="16">
        <v>12862.499</v>
      </c>
      <c r="AH57" s="17" t="str">
        <f t="shared" ref="AH57" si="746">IF(AND(ISNUMBER(AG$2),AG$2&lt;&gt;0,AG57&lt;&gt;""),AG57/AG$2,"")</f>
        <v/>
      </c>
      <c r="AI57" s="16">
        <v>14699.999</v>
      </c>
      <c r="AJ57" s="17" t="str">
        <f>IF(AND(ISNUMBER(AI$2),AI$2&lt;&gt;0,AI57&lt;&gt;""),AI57/AI$2,"")</f>
        <v/>
      </c>
    </row>
    <row r="58" spans="1:36" ht="18" customHeight="1" x14ac:dyDescent="0.25">
      <c r="A58" s="37" t="s">
        <v>45</v>
      </c>
      <c r="B58" s="18">
        <f>SUM(E58,G58,I58,K58,M58,O58,Q58,S58,U58,W58,Y58,AA58,AC58,AE58,AG58,AI58)</f>
        <v>1614289.1910000001</v>
      </c>
      <c r="C58" s="19">
        <f>IF(AND(ISNUMBER(JobSize),JobSize&lt;&gt;0),B58/JobSize,0)</f>
        <v>92.245096628571432</v>
      </c>
      <c r="E58" s="18">
        <f>SUM(E55:E57)</f>
        <v>324220.02499999991</v>
      </c>
      <c r="F58" s="19">
        <f t="shared" ref="F58:AH58" si="747">IF(AND(ISNUMBER(E$2),E$2&lt;&gt;0),E58/E$2,0)</f>
        <v>0</v>
      </c>
      <c r="G58" s="18">
        <f>SUM(G55:G57)</f>
        <v>62244.692999999999</v>
      </c>
      <c r="H58" s="19">
        <f t="shared" ref="H58:AH58" si="748">IF(AND(ISNUMBER(G$2),G$2&lt;&gt;0),G58/G$2,0)</f>
        <v>0</v>
      </c>
      <c r="I58" s="18">
        <f>SUM(I55:I57)</f>
        <v>27128.918999999998</v>
      </c>
      <c r="J58" s="19">
        <f t="shared" ref="J58:AH58" si="749">IF(AND(ISNUMBER(I$2),I$2&lt;&gt;0),I58/I$2,0)</f>
        <v>0</v>
      </c>
      <c r="K58" s="18">
        <f>SUM(K55:K57)</f>
        <v>10337.463</v>
      </c>
      <c r="L58" s="19">
        <f t="shared" ref="L58:AH58" si="750">IF(AND(ISNUMBER(K$2),K$2&lt;&gt;0),K58/K$2,0)</f>
        <v>0</v>
      </c>
      <c r="M58" s="18">
        <f>SUM(M55:M57)</f>
        <v>36337.627999999997</v>
      </c>
      <c r="N58" s="19">
        <f t="shared" ref="N58:AH58" si="751">IF(AND(ISNUMBER(M$2),M$2&lt;&gt;0),M58/M$2,0)</f>
        <v>0</v>
      </c>
      <c r="O58" s="18">
        <f>SUM(O55:O57)</f>
        <v>14700.666000000001</v>
      </c>
      <c r="P58" s="19">
        <f t="shared" ref="P58:AH58" si="752">IF(AND(ISNUMBER(O$2),O$2&lt;&gt;0),O58/O$2,0)</f>
        <v>0</v>
      </c>
      <c r="Q58" s="18">
        <f>SUM(Q55:Q57)</f>
        <v>76605.547999999995</v>
      </c>
      <c r="R58" s="19">
        <f t="shared" ref="R58:AH58" si="753">IF(AND(ISNUMBER(Q$2),Q$2&lt;&gt;0),Q58/Q$2,0)</f>
        <v>0</v>
      </c>
      <c r="S58" s="18">
        <f>SUM(S55:S57)</f>
        <v>13316.951999999999</v>
      </c>
      <c r="T58" s="19">
        <f t="shared" ref="T58:AH58" si="754">IF(AND(ISNUMBER(S$2),S$2&lt;&gt;0),S58/S$2,0)</f>
        <v>0</v>
      </c>
      <c r="U58" s="18">
        <f>SUM(U55:U57)</f>
        <v>24265.481</v>
      </c>
      <c r="V58" s="19">
        <f t="shared" ref="V58:AH58" si="755">IF(AND(ISNUMBER(U$2),U$2&lt;&gt;0),U58/U$2,0)</f>
        <v>0</v>
      </c>
      <c r="W58" s="18">
        <f>SUM(W55:W57)</f>
        <v>4312.5070000000005</v>
      </c>
      <c r="X58" s="19">
        <f t="shared" ref="X58:AH58" si="756">IF(AND(ISNUMBER(W$2),W$2&lt;&gt;0),W58/W$2,0)</f>
        <v>0</v>
      </c>
      <c r="Y58" s="18">
        <f>SUM(Y55:Y57)</f>
        <v>7014.9519999999993</v>
      </c>
      <c r="Z58" s="19">
        <f t="shared" ref="Z58:AH58" si="757">IF(AND(ISNUMBER(Y$2),Y$2&lt;&gt;0),Y58/Y$2,0)</f>
        <v>0</v>
      </c>
      <c r="AA58" s="18">
        <f>SUM(AA55:AA57)</f>
        <v>377154.359</v>
      </c>
      <c r="AB58" s="19">
        <f t="shared" ref="AB58:AH58" si="758">IF(AND(ISNUMBER(AA$2),AA$2&lt;&gt;0),AA58/AA$2,0)</f>
        <v>0</v>
      </c>
      <c r="AC58" s="18">
        <f>SUM(AC55:AC57)</f>
        <v>74900</v>
      </c>
      <c r="AD58" s="19">
        <f t="shared" ref="AD58:AH58" si="759">IF(AND(ISNUMBER(AC$2),AC$2&lt;&gt;0),AC58/AC$2,0)</f>
        <v>0</v>
      </c>
      <c r="AE58" s="18">
        <f>SUM(AE55:AE57)</f>
        <v>140437.5</v>
      </c>
      <c r="AF58" s="19">
        <f t="shared" ref="AF58:AH58" si="760">IF(AND(ISNUMBER(AE$2),AE$2&lt;&gt;0),AE58/AE$2,0)</f>
        <v>0</v>
      </c>
      <c r="AG58" s="18">
        <f>SUM(AG55:AG57)</f>
        <v>196612.49900000001</v>
      </c>
      <c r="AH58" s="19">
        <f t="shared" ref="AH58" si="761">IF(AND(ISNUMBER(AG$2),AG$2&lt;&gt;0),AG58/AG$2,0)</f>
        <v>0</v>
      </c>
      <c r="AI58" s="18">
        <f>SUM(AI55:AI57)</f>
        <v>224699.99900000001</v>
      </c>
      <c r="AJ58" s="19">
        <f>IF(AND(ISNUMBER(AI$2),AI$2&lt;&gt;0),AI58/AI$2,0)</f>
        <v>0</v>
      </c>
    </row>
    <row r="59" spans="1:36" ht="9" customHeight="1" x14ac:dyDescent="0.25"/>
    <row r="60" spans="1:36" ht="15" customHeight="1" x14ac:dyDescent="0.25">
      <c r="A60" s="36" t="s">
        <v>46</v>
      </c>
      <c r="B60" s="16">
        <f>SUM(E60,G60,I60,K60,M60,O60,Q60,S60,U60,W60,Y60,AA60,AC60,AE60,AG60,AI60)</f>
        <v>80714.459000000003</v>
      </c>
      <c r="C60" s="17">
        <f>IF(AND(ISNUMBER(JobSize),JobSize&lt;&gt;0),B60/JobSize,0)</f>
        <v>4.6122548000000005</v>
      </c>
      <c r="E60" s="16">
        <v>16211.001</v>
      </c>
      <c r="F60" s="17" t="str">
        <f t="shared" ref="F60:AH61" si="762">IF(AND(ISNUMBER(E$2),E$2&lt;&gt;0,E60&lt;&gt;""),E60/E$2,"")</f>
        <v/>
      </c>
      <c r="G60" s="16">
        <v>3112.2350000000001</v>
      </c>
      <c r="H60" s="17" t="str">
        <f t="shared" ref="H60:AH61" si="763">IF(AND(ISNUMBER(G$2),G$2&lt;&gt;0,G60&lt;&gt;""),G60/G$2,"")</f>
        <v/>
      </c>
      <c r="I60" s="16">
        <v>1356.4459999999999</v>
      </c>
      <c r="J60" s="17" t="str">
        <f t="shared" ref="J60:AH61" si="764">IF(AND(ISNUMBER(I$2),I$2&lt;&gt;0,I60&lt;&gt;""),I60/I$2,"")</f>
        <v/>
      </c>
      <c r="K60" s="16">
        <v>516.87300000000005</v>
      </c>
      <c r="L60" s="17" t="str">
        <f t="shared" ref="L60:AH61" si="765">IF(AND(ISNUMBER(K$2),K$2&lt;&gt;0,K60&lt;&gt;""),K60/K$2,"")</f>
        <v/>
      </c>
      <c r="M60" s="16">
        <v>1816.8810000000001</v>
      </c>
      <c r="N60" s="17" t="str">
        <f t="shared" ref="N60:AH61" si="766">IF(AND(ISNUMBER(M$2),M$2&lt;&gt;0,M60&lt;&gt;""),M60/M$2,"")</f>
        <v/>
      </c>
      <c r="O60" s="16">
        <v>735.03300000000002</v>
      </c>
      <c r="P60" s="17" t="str">
        <f t="shared" ref="P60:AH61" si="767">IF(AND(ISNUMBER(O$2),O$2&lt;&gt;0,O60&lt;&gt;""),O60/O$2,"")</f>
        <v/>
      </c>
      <c r="Q60" s="16">
        <v>3830.277</v>
      </c>
      <c r="R60" s="17" t="str">
        <f t="shared" ref="R60:AH61" si="768">IF(AND(ISNUMBER(Q$2),Q$2&lt;&gt;0,Q60&lt;&gt;""),Q60/Q$2,"")</f>
        <v/>
      </c>
      <c r="S60" s="16">
        <v>665.84799999999996</v>
      </c>
      <c r="T60" s="17" t="str">
        <f t="shared" ref="T60:AH61" si="769">IF(AND(ISNUMBER(S$2),S$2&lt;&gt;0,S60&lt;&gt;""),S60/S$2,"")</f>
        <v/>
      </c>
      <c r="U60" s="16">
        <v>1213.2739999999999</v>
      </c>
      <c r="V60" s="17" t="str">
        <f t="shared" ref="V60:AH61" si="770">IF(AND(ISNUMBER(U$2),U$2&lt;&gt;0,U60&lt;&gt;""),U60/U$2,"")</f>
        <v/>
      </c>
      <c r="W60" s="16">
        <v>215.625</v>
      </c>
      <c r="X60" s="17" t="str">
        <f t="shared" ref="X60:AH61" si="771">IF(AND(ISNUMBER(W$2),W$2&lt;&gt;0,W60&lt;&gt;""),W60/W$2,"")</f>
        <v/>
      </c>
      <c r="Y60" s="16">
        <v>350.74799999999999</v>
      </c>
      <c r="Z60" s="17" t="str">
        <f t="shared" ref="Z60:AH61" si="772">IF(AND(ISNUMBER(Y$2),Y$2&lt;&gt;0,Y60&lt;&gt;""),Y60/Y$2,"")</f>
        <v/>
      </c>
      <c r="AA60" s="16">
        <v>18857.718000000001</v>
      </c>
      <c r="AB60" s="17" t="str">
        <f t="shared" ref="AB60:AH61" si="773">IF(AND(ISNUMBER(AA$2),AA$2&lt;&gt;0,AA60&lt;&gt;""),AA60/AA$2,"")</f>
        <v/>
      </c>
      <c r="AC60" s="16">
        <v>3745</v>
      </c>
      <c r="AD60" s="17" t="str">
        <f t="shared" ref="AD60:AH61" si="774">IF(AND(ISNUMBER(AC$2),AC$2&lt;&gt;0,AC60&lt;&gt;""),AC60/AC$2,"")</f>
        <v/>
      </c>
      <c r="AE60" s="16">
        <v>7021.875</v>
      </c>
      <c r="AF60" s="17" t="str">
        <f t="shared" ref="AF60:AH61" si="775">IF(AND(ISNUMBER(AE$2),AE$2&lt;&gt;0,AE60&lt;&gt;""),AE60/AE$2,"")</f>
        <v/>
      </c>
      <c r="AG60" s="16">
        <v>9830.625</v>
      </c>
      <c r="AH60" s="17" t="str">
        <f t="shared" ref="AH60:AH61" si="776">IF(AND(ISNUMBER(AG$2),AG$2&lt;&gt;0,AG60&lt;&gt;""),AG60/AG$2,"")</f>
        <v/>
      </c>
      <c r="AI60" s="16">
        <v>11235</v>
      </c>
      <c r="AJ60" s="17" t="str">
        <f>IF(AND(ISNUMBER(AI$2),AI$2&lt;&gt;0,AI60&lt;&gt;""),AI60/AI$2,"")</f>
        <v/>
      </c>
    </row>
    <row r="61" spans="1:36" ht="15" customHeight="1" x14ac:dyDescent="0.25">
      <c r="A61" s="36" t="s">
        <v>47</v>
      </c>
      <c r="B61" s="16">
        <f>SUM(E61,G61,I61,K61,M61,O61,Q61,S61,U61,W61,Y61,AA61,AC61,AE61,AG61,AI61)</f>
        <v>25425.048000000003</v>
      </c>
      <c r="C61" s="17">
        <f>IF(AND(ISNUMBER(JobSize),JobSize&lt;&gt;0),B61/JobSize,0)</f>
        <v>1.4528598857142858</v>
      </c>
      <c r="E61" s="16">
        <v>5106.4639999999999</v>
      </c>
      <c r="F61" s="17" t="str">
        <f t="shared" si="762"/>
        <v/>
      </c>
      <c r="G61" s="16">
        <v>980.35400000000004</v>
      </c>
      <c r="H61" s="17" t="str">
        <f t="shared" si="763"/>
        <v/>
      </c>
      <c r="I61" s="16">
        <v>427.28</v>
      </c>
      <c r="J61" s="17" t="str">
        <f t="shared" si="764"/>
        <v/>
      </c>
      <c r="K61" s="16">
        <v>162.815</v>
      </c>
      <c r="L61" s="17" t="str">
        <f t="shared" si="765"/>
        <v/>
      </c>
      <c r="M61" s="16">
        <v>572.31799999999998</v>
      </c>
      <c r="N61" s="17" t="str">
        <f t="shared" si="766"/>
        <v/>
      </c>
      <c r="O61" s="16">
        <v>231.535</v>
      </c>
      <c r="P61" s="17" t="str">
        <f t="shared" si="767"/>
        <v/>
      </c>
      <c r="Q61" s="16">
        <v>1206.537</v>
      </c>
      <c r="R61" s="17" t="str">
        <f t="shared" si="768"/>
        <v/>
      </c>
      <c r="S61" s="16">
        <v>209.74199999999999</v>
      </c>
      <c r="T61" s="17" t="str">
        <f t="shared" si="769"/>
        <v/>
      </c>
      <c r="U61" s="16">
        <v>382.18099999999998</v>
      </c>
      <c r="V61" s="17" t="str">
        <f t="shared" si="770"/>
        <v/>
      </c>
      <c r="W61" s="16">
        <v>67.921999999999997</v>
      </c>
      <c r="X61" s="17" t="str">
        <f t="shared" si="771"/>
        <v/>
      </c>
      <c r="Y61" s="16">
        <v>110.485</v>
      </c>
      <c r="Z61" s="17" t="str">
        <f t="shared" si="772"/>
        <v/>
      </c>
      <c r="AA61" s="16">
        <v>5940.18</v>
      </c>
      <c r="AB61" s="17" t="str">
        <f t="shared" si="773"/>
        <v/>
      </c>
      <c r="AC61" s="16">
        <v>1179.675</v>
      </c>
      <c r="AD61" s="17" t="str">
        <f t="shared" si="774"/>
        <v/>
      </c>
      <c r="AE61" s="16">
        <v>2211.89</v>
      </c>
      <c r="AF61" s="17" t="str">
        <f t="shared" si="775"/>
        <v/>
      </c>
      <c r="AG61" s="16">
        <v>3096.6460000000002</v>
      </c>
      <c r="AH61" s="17" t="str">
        <f t="shared" si="776"/>
        <v/>
      </c>
      <c r="AI61" s="16">
        <v>3539.0239999999999</v>
      </c>
      <c r="AJ61" s="17" t="str">
        <f>IF(AND(ISNUMBER(AI$2),AI$2&lt;&gt;0,AI61&lt;&gt;""),AI61/AI$2,"")</f>
        <v/>
      </c>
    </row>
    <row r="62" spans="1:36" ht="9" customHeight="1" thickBot="1" x14ac:dyDescent="0.3"/>
    <row r="63" spans="1:36" ht="18" customHeight="1" thickBot="1" x14ac:dyDescent="0.3">
      <c r="A63" s="38" t="s">
        <v>14</v>
      </c>
      <c r="B63" s="22">
        <f>SUM(E63,G63,I63,K63,M63,O63,Q63,S63,U63,W63,Y63,AA63,AC63,AE63,AG63,AI63)</f>
        <v>1720428.6979999999</v>
      </c>
      <c r="C63" s="23">
        <f>IF(AND(ISNUMBER(JobSize),JobSize&lt;&gt;0),B63/JobSize,0)</f>
        <v>98.310211314285709</v>
      </c>
      <c r="E63" s="22">
        <f>SUM(E58:E62)</f>
        <v>345537.48999999987</v>
      </c>
      <c r="F63" s="23">
        <f t="shared" ref="F63:AH63" si="777">IF(AND(ISNUMBER(E$2),E$2&lt;&gt;0),E63/E$2,0)</f>
        <v>0</v>
      </c>
      <c r="G63" s="22">
        <f>SUM(G58:G62)</f>
        <v>66337.282000000007</v>
      </c>
      <c r="H63" s="23">
        <f t="shared" ref="H63:AH63" si="778">IF(AND(ISNUMBER(G$2),G$2&lt;&gt;0),G63/G$2,0)</f>
        <v>0</v>
      </c>
      <c r="I63" s="22">
        <f>SUM(I58:I62)</f>
        <v>28912.644999999997</v>
      </c>
      <c r="J63" s="23">
        <f t="shared" ref="J63:AH63" si="779">IF(AND(ISNUMBER(I$2),I$2&lt;&gt;0),I63/I$2,0)</f>
        <v>0</v>
      </c>
      <c r="K63" s="22">
        <f>SUM(K58:K62)</f>
        <v>11017.151</v>
      </c>
      <c r="L63" s="23">
        <f t="shared" ref="L63:AH63" si="780">IF(AND(ISNUMBER(K$2),K$2&lt;&gt;0),K63/K$2,0)</f>
        <v>0</v>
      </c>
      <c r="M63" s="22">
        <f>SUM(M58:M62)</f>
        <v>38726.826999999997</v>
      </c>
      <c r="N63" s="23">
        <f t="shared" ref="N63:AH63" si="781">IF(AND(ISNUMBER(M$2),M$2&lt;&gt;0),M63/M$2,0)</f>
        <v>0</v>
      </c>
      <c r="O63" s="22">
        <f>SUM(O58:O62)</f>
        <v>15667.234</v>
      </c>
      <c r="P63" s="23">
        <f t="shared" ref="P63:AH63" si="782">IF(AND(ISNUMBER(O$2),O$2&lt;&gt;0),O63/O$2,0)</f>
        <v>0</v>
      </c>
      <c r="Q63" s="22">
        <f>SUM(Q58:Q62)</f>
        <v>81642.361999999994</v>
      </c>
      <c r="R63" s="23">
        <f t="shared" ref="R63:AH63" si="783">IF(AND(ISNUMBER(Q$2),Q$2&lt;&gt;0),Q63/Q$2,0)</f>
        <v>0</v>
      </c>
      <c r="S63" s="22">
        <f>SUM(S58:S62)</f>
        <v>14192.541999999999</v>
      </c>
      <c r="T63" s="23">
        <f t="shared" ref="T63:AH63" si="784">IF(AND(ISNUMBER(S$2),S$2&lt;&gt;0),S63/S$2,0)</f>
        <v>0</v>
      </c>
      <c r="U63" s="22">
        <f>SUM(U58:U62)</f>
        <v>25860.936000000002</v>
      </c>
      <c r="V63" s="23">
        <f t="shared" ref="V63:AH63" si="785">IF(AND(ISNUMBER(U$2),U$2&lt;&gt;0),U63/U$2,0)</f>
        <v>0</v>
      </c>
      <c r="W63" s="22">
        <f>SUM(W58:W62)</f>
        <v>4596.0540000000001</v>
      </c>
      <c r="X63" s="23">
        <f t="shared" ref="X63:AH63" si="786">IF(AND(ISNUMBER(W$2),W$2&lt;&gt;0),W63/W$2,0)</f>
        <v>0</v>
      </c>
      <c r="Y63" s="22">
        <f>SUM(Y58:Y62)</f>
        <v>7476.1849999999986</v>
      </c>
      <c r="Z63" s="23">
        <f t="shared" ref="Z63:AH63" si="787">IF(AND(ISNUMBER(Y$2),Y$2&lt;&gt;0),Y63/Y$2,0)</f>
        <v>0</v>
      </c>
      <c r="AA63" s="22">
        <f>SUM(AA58:AA62)</f>
        <v>401952.25699999998</v>
      </c>
      <c r="AB63" s="23">
        <f t="shared" ref="AB63:AH63" si="788">IF(AND(ISNUMBER(AA$2),AA$2&lt;&gt;0),AA63/AA$2,0)</f>
        <v>0</v>
      </c>
      <c r="AC63" s="22">
        <f>SUM(AC58:AC62)</f>
        <v>79824.675000000003</v>
      </c>
      <c r="AD63" s="23">
        <f t="shared" ref="AD63:AH63" si="789">IF(AND(ISNUMBER(AC$2),AC$2&lt;&gt;0),AC63/AC$2,0)</f>
        <v>0</v>
      </c>
      <c r="AE63" s="22">
        <f>SUM(AE58:AE62)</f>
        <v>149671.26500000001</v>
      </c>
      <c r="AF63" s="23">
        <f t="shared" ref="AF63:AH63" si="790">IF(AND(ISNUMBER(AE$2),AE$2&lt;&gt;0),AE63/AE$2,0)</f>
        <v>0</v>
      </c>
      <c r="AG63" s="22">
        <f>SUM(AG58:AG62)</f>
        <v>209539.77000000002</v>
      </c>
      <c r="AH63" s="23">
        <f t="shared" ref="AH63" si="791">IF(AND(ISNUMBER(AG$2),AG$2&lt;&gt;0),AG63/AG$2,0)</f>
        <v>0</v>
      </c>
      <c r="AI63" s="22">
        <f>SUM(AI58:AI62)</f>
        <v>239474.02300000002</v>
      </c>
      <c r="AJ63" s="23">
        <f>IF(AND(ISNUMBER(AI$2),AI$2&lt;&gt;0),AI63/AI$2,0)</f>
        <v>0</v>
      </c>
    </row>
  </sheetData>
  <mergeCells count="17">
    <mergeCell ref="AG1:AH1"/>
    <mergeCell ref="B1:C1"/>
    <mergeCell ref="AI1:AJ1"/>
    <mergeCell ref="E1:F1"/>
    <mergeCell ref="G1:H1"/>
    <mergeCell ref="I1:J1"/>
    <mergeCell ref="K1:L1"/>
    <mergeCell ref="M1:N1"/>
    <mergeCell ref="O1:P1"/>
    <mergeCell ref="Q1:R1"/>
    <mergeCell ref="S1:T1"/>
    <mergeCell ref="U1:V1"/>
    <mergeCell ref="W1:X1"/>
    <mergeCell ref="Y1:Z1"/>
    <mergeCell ref="AA1:AB1"/>
    <mergeCell ref="AC1:AD1"/>
    <mergeCell ref="AE1:AF1"/>
  </mergeCells>
  <pageMargins left="0.5" right="0.5" top="0.5" bottom="0.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EEE3A-122F-42CF-8ACE-9A4E9A61D08E}">
  <sheetPr codeName="Sheet4">
    <pageSetUpPr fitToPage="1"/>
  </sheetPr>
  <dimension ref="A1:E2"/>
  <sheetViews>
    <sheetView workbookViewId="0">
      <pane ySplit="2" topLeftCell="A3" activePane="bottomLeft" state="frozen"/>
      <selection pane="bottomLeft" sqref="A1:C1"/>
    </sheetView>
  </sheetViews>
  <sheetFormatPr defaultRowHeight="15" x14ac:dyDescent="0.25"/>
  <cols>
    <col min="1" max="1" width="9.7109375" style="30" customWidth="1"/>
    <col min="2" max="2" width="65.7109375" style="32" customWidth="1"/>
    <col min="3" max="3" width="18.7109375" style="31" customWidth="1"/>
    <col min="4" max="5" width="6.7109375" style="25" customWidth="1"/>
    <col min="6" max="16384" width="9.140625" style="26"/>
  </cols>
  <sheetData>
    <row r="1" spans="1:5" customFormat="1" ht="60" customHeight="1" x14ac:dyDescent="0.25">
      <c r="A1" s="48" t="s">
        <v>18</v>
      </c>
      <c r="B1" s="49"/>
      <c r="C1" s="49"/>
      <c r="D1" s="47" t="s">
        <v>16</v>
      </c>
      <c r="E1" s="47" t="s">
        <v>17</v>
      </c>
    </row>
    <row r="2" spans="1:5" ht="18" customHeight="1" x14ac:dyDescent="0.25">
      <c r="A2" s="27" t="s">
        <v>15</v>
      </c>
      <c r="B2" s="28" t="s">
        <v>11</v>
      </c>
      <c r="C2" s="29" t="s">
        <v>12</v>
      </c>
      <c r="D2" s="47"/>
      <c r="E2" s="47"/>
    </row>
  </sheetData>
  <autoFilter ref="A2:E2" xr:uid="{F366A1CC-A2DD-4D38-9219-6B1DB88C1FB0}"/>
  <mergeCells count="3">
    <mergeCell ref="D1:D2"/>
    <mergeCell ref="E1:E2"/>
    <mergeCell ref="A1:C1"/>
  </mergeCells>
  <printOptions horizontalCentered="1" gridLines="1"/>
  <pageMargins left="0.5" right="0.5" top="1" bottom="0.75" header="0.5" footer="0.3"/>
  <pageSetup scale="88" fitToHeight="0" orientation="portrait" horizontalDpi="0" verticalDpi="0" r:id="rId1"/>
  <headerFooter>
    <oddHeader>&amp;L&amp;"-,Bold"&amp;14&amp;A</oddHeader>
    <oddFooter>&amp;LPrepared &amp;D&amp;RPage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1EE87-094E-4D2A-B558-78B4C7AD68BC}">
  <sheetPr>
    <pageSetUpPr fitToPage="1"/>
  </sheetPr>
  <dimension ref="A1:F12"/>
  <sheetViews>
    <sheetView workbookViewId="0">
      <pane ySplit="1" topLeftCell="A2" activePane="bottomLeft" state="frozenSplit"/>
      <selection pane="bottomLeft" sqref="A1:A2"/>
    </sheetView>
  </sheetViews>
  <sheetFormatPr defaultRowHeight="15" x14ac:dyDescent="0.25"/>
  <cols>
    <col min="1" max="1" width="8.7109375" style="52" customWidth="1"/>
    <col min="2" max="2" width="31.7109375" style="50" customWidth="1"/>
    <col min="3" max="5" width="18.7109375" style="53" customWidth="1"/>
    <col min="6" max="6" width="8.7109375" style="54" customWidth="1"/>
  </cols>
  <sheetData>
    <row r="1" spans="1:6" s="51" customFormat="1" ht="18" customHeight="1" x14ac:dyDescent="0.25">
      <c r="A1" s="55" t="s">
        <v>32</v>
      </c>
      <c r="B1" s="56" t="s">
        <v>11</v>
      </c>
      <c r="C1" s="57" t="s">
        <v>33</v>
      </c>
      <c r="D1" s="57"/>
      <c r="E1" s="56" t="s">
        <v>36</v>
      </c>
      <c r="F1" s="56"/>
    </row>
    <row r="2" spans="1:6" s="51" customFormat="1" ht="36" customHeight="1" x14ac:dyDescent="0.25">
      <c r="A2" s="55"/>
      <c r="B2" s="56"/>
      <c r="C2" s="58" t="s">
        <v>34</v>
      </c>
      <c r="D2" s="58" t="s">
        <v>35</v>
      </c>
      <c r="E2" s="58" t="s">
        <v>12</v>
      </c>
      <c r="F2" s="59" t="s">
        <v>37</v>
      </c>
    </row>
    <row r="3" spans="1:6" x14ac:dyDescent="0.25">
      <c r="A3" s="52">
        <v>1</v>
      </c>
      <c r="B3" s="50" t="s">
        <v>38</v>
      </c>
      <c r="C3" s="53">
        <v>681581.46</v>
      </c>
      <c r="D3" s="53">
        <v>681581.46</v>
      </c>
      <c r="E3" s="53">
        <f>SUM(C3)-SUM(D3)</f>
        <v>0</v>
      </c>
      <c r="F3" s="54">
        <f>IF(E3&lt;&gt;"",IF(SUM(D3)&lt;&gt;0,E3/D3,IF(SUM(C3)&lt;&gt;0,"n/a",0)),"")</f>
        <v>0</v>
      </c>
    </row>
    <row r="4" spans="1:6" x14ac:dyDescent="0.25">
      <c r="A4" s="52">
        <v>2</v>
      </c>
      <c r="B4" s="50" t="s">
        <v>39</v>
      </c>
      <c r="C4" s="53">
        <v>740574.07</v>
      </c>
      <c r="D4" s="53">
        <v>740574.07</v>
      </c>
      <c r="E4" s="53">
        <f>SUM(C4)-SUM(D4)</f>
        <v>0</v>
      </c>
      <c r="F4" s="54">
        <f>IF(E4&lt;&gt;"",IF(SUM(D4)&lt;&gt;0,E4/D4,IF(SUM(C4)&lt;&gt;0,"n/a",0)),"")</f>
        <v>0</v>
      </c>
    </row>
    <row r="5" spans="1:6" x14ac:dyDescent="0.25">
      <c r="A5" s="52">
        <v>3</v>
      </c>
      <c r="B5" s="50" t="s">
        <v>40</v>
      </c>
      <c r="C5" s="53">
        <v>0</v>
      </c>
      <c r="D5" s="53">
        <v>0</v>
      </c>
      <c r="E5" s="53">
        <f>SUM(C5)-SUM(D5)</f>
        <v>0</v>
      </c>
      <c r="F5" s="54">
        <f>IF(E5&lt;&gt;"",IF(SUM(D5)&lt;&gt;0,E5/D5,IF(SUM(C5)&lt;&gt;0,"n/a",0)),"")</f>
        <v>0</v>
      </c>
    </row>
    <row r="6" spans="1:6" x14ac:dyDescent="0.25">
      <c r="A6" s="52">
        <v>4</v>
      </c>
      <c r="B6" s="50" t="s">
        <v>41</v>
      </c>
      <c r="C6" s="53">
        <v>86525.96</v>
      </c>
      <c r="D6" s="53">
        <v>86525.96</v>
      </c>
      <c r="E6" s="53">
        <f>SUM(C6)-SUM(D6)</f>
        <v>0</v>
      </c>
      <c r="F6" s="54">
        <f>IF(E6&lt;&gt;"",IF(SUM(D6)&lt;&gt;0,E6/D6,IF(SUM(C6)&lt;&gt;0,"n/a",0)),"")</f>
        <v>0</v>
      </c>
    </row>
    <row r="7" spans="1:6" x14ac:dyDescent="0.25">
      <c r="A7" s="52">
        <v>5</v>
      </c>
      <c r="B7" s="50" t="s">
        <v>42</v>
      </c>
      <c r="C7" s="53">
        <v>0</v>
      </c>
      <c r="D7" s="53">
        <v>0</v>
      </c>
      <c r="E7" s="53">
        <f>SUM(C7)-SUM(D7)</f>
        <v>0</v>
      </c>
      <c r="F7" s="54">
        <f>IF(E7&lt;&gt;"",IF(SUM(D7)&lt;&gt;0,E7/D7,IF(SUM(C7)&lt;&gt;0,"n/a",0)),"")</f>
        <v>0</v>
      </c>
    </row>
    <row r="8" spans="1:6" s="64" customFormat="1" ht="21" customHeight="1" x14ac:dyDescent="0.25">
      <c r="A8" s="60">
        <v>6</v>
      </c>
      <c r="B8" s="65" t="s">
        <v>43</v>
      </c>
      <c r="C8" s="61">
        <v>1508681.49</v>
      </c>
      <c r="D8" s="61">
        <v>1508681.49</v>
      </c>
      <c r="E8" s="62"/>
      <c r="F8" s="63" t="str">
        <f>IF(E8&lt;&gt;"",IF(SUM(D8)&lt;&gt;0,E8/D8,IF(SUM(C8)&lt;&gt;0,"n/a",0)),"")</f>
        <v/>
      </c>
    </row>
    <row r="9" spans="1:6" x14ac:dyDescent="0.25">
      <c r="A9" s="52">
        <v>7</v>
      </c>
      <c r="B9" s="50" t="s">
        <v>44</v>
      </c>
      <c r="C9" s="53">
        <v>105607.7</v>
      </c>
      <c r="D9" s="53">
        <v>105607.7</v>
      </c>
      <c r="E9" s="53">
        <f>SUM(C9)-SUM(D9)</f>
        <v>0</v>
      </c>
      <c r="F9" s="54">
        <f>IF(E9&lt;&gt;"",IF(SUM(D9)&lt;&gt;0,E9/D9,IF(SUM(C9)&lt;&gt;0,"n/a",0)),"")</f>
        <v>0</v>
      </c>
    </row>
    <row r="10" spans="1:6" s="64" customFormat="1" ht="21" customHeight="1" x14ac:dyDescent="0.25">
      <c r="A10" s="60">
        <v>8</v>
      </c>
      <c r="B10" s="65" t="s">
        <v>45</v>
      </c>
      <c r="C10" s="61">
        <v>1614289.19</v>
      </c>
      <c r="D10" s="61">
        <v>1614289.19</v>
      </c>
      <c r="E10" s="62"/>
      <c r="F10" s="63" t="str">
        <f>IF(E10&lt;&gt;"",IF(SUM(D10)&lt;&gt;0,E10/D10,IF(SUM(C10)&lt;&gt;0,"n/a",0)),"")</f>
        <v/>
      </c>
    </row>
    <row r="11" spans="1:6" x14ac:dyDescent="0.25">
      <c r="A11" s="52">
        <v>9</v>
      </c>
      <c r="B11" s="50" t="s">
        <v>46</v>
      </c>
      <c r="C11" s="53">
        <v>80714.460000000006</v>
      </c>
      <c r="D11" s="53">
        <v>80714.460000000006</v>
      </c>
      <c r="E11" s="53">
        <f>SUM(C11)-SUM(D11)</f>
        <v>0</v>
      </c>
      <c r="F11" s="54">
        <f>IF(E11&lt;&gt;"",IF(SUM(D11)&lt;&gt;0,E11/D11,IF(SUM(C11)&lt;&gt;0,"n/a",0)),"")</f>
        <v>0</v>
      </c>
    </row>
    <row r="12" spans="1:6" x14ac:dyDescent="0.25">
      <c r="A12" s="52">
        <v>10</v>
      </c>
      <c r="B12" s="50" t="s">
        <v>47</v>
      </c>
      <c r="C12" s="53">
        <v>25425.05</v>
      </c>
      <c r="D12" s="53">
        <v>25425.05</v>
      </c>
      <c r="E12" s="53">
        <f>SUM(C12)-SUM(D12)</f>
        <v>0</v>
      </c>
      <c r="F12" s="54">
        <f>IF(E12&lt;&gt;"",IF(SUM(D12)&lt;&gt;0,E12/D12,IF(SUM(C12)&lt;&gt;0,"n/a",0)),"")</f>
        <v>0</v>
      </c>
    </row>
  </sheetData>
  <autoFilter ref="A2:F2" xr:uid="{D661EE87-094E-4D2A-B558-78B4C7AD68BC}"/>
  <mergeCells count="4">
    <mergeCell ref="A1:A2"/>
    <mergeCell ref="B1:B2"/>
    <mergeCell ref="C1:D1"/>
    <mergeCell ref="E1:F1"/>
  </mergeCells>
  <conditionalFormatting sqref="E3:F12">
    <cfRule type="expression" dxfId="2" priority="1" stopIfTrue="1">
      <formula>ABS($F3)&gt;0.0001</formula>
    </cfRule>
    <cfRule type="expression" dxfId="1" priority="2" stopIfTrue="1">
      <formula>$F3="n/a"</formula>
    </cfRule>
    <cfRule type="expression" dxfId="0" priority="3" stopIfTrue="1">
      <formula>AND($E3&lt;&gt;"",$F3&lt;&gt;"n/a",ABS($F3)&lt;=0.001)</formula>
    </cfRule>
  </conditionalFormatting>
  <printOptions horizontalCentered="1" gridLines="1"/>
  <pageMargins left="0.5" right="0.5" top="0.75" bottom="0.5" header="0.3" footer="0.3"/>
  <pageSetup scale="90" fitToHeight="0" orientation="portrait" horizontalDpi="0" verticalDpi="0" r:id="rId1"/>
  <headerFooter>
    <oddHeader>&amp;L&amp;B&amp;14&amp;A</oddHead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E6460-0BC6-4D91-B300-719BB0B2E3D5}">
  <sheetPr>
    <outlinePr summaryBelow="0"/>
    <pageSetUpPr fitToPage="1"/>
  </sheetPr>
  <dimension ref="A1:E50"/>
  <sheetViews>
    <sheetView showGridLines="0" workbookViewId="0">
      <pane ySplit="3" topLeftCell="A4" activePane="bottomLeft" state="frozenSplit"/>
      <selection pane="bottomLeft"/>
    </sheetView>
  </sheetViews>
  <sheetFormatPr defaultRowHeight="15" outlineLevelRow="1" x14ac:dyDescent="0.25"/>
  <cols>
    <col min="1" max="1" width="75.7109375" style="67" customWidth="1"/>
    <col min="2" max="2" width="16.7109375" style="68" customWidth="1"/>
    <col min="3" max="3" width="9.140625" style="4"/>
    <col min="4" max="4" width="14.7109375" style="69" customWidth="1"/>
    <col min="5" max="5" width="16.7109375" style="70" customWidth="1"/>
  </cols>
  <sheetData>
    <row r="1" spans="1:5" s="81" customFormat="1" ht="18" customHeight="1" x14ac:dyDescent="0.25">
      <c r="A1" s="82" t="s">
        <v>52</v>
      </c>
      <c r="B1" s="77">
        <v>0</v>
      </c>
      <c r="C1" s="78"/>
      <c r="D1" s="79"/>
      <c r="E1" s="80"/>
    </row>
    <row r="3" spans="1:5" s="76" customFormat="1" x14ac:dyDescent="0.25">
      <c r="A3" s="71" t="s">
        <v>11</v>
      </c>
      <c r="B3" s="72" t="s">
        <v>49</v>
      </c>
      <c r="C3" s="73" t="s">
        <v>50</v>
      </c>
      <c r="D3" s="74" t="s">
        <v>51</v>
      </c>
      <c r="E3" s="75" t="s">
        <v>12</v>
      </c>
    </row>
    <row r="4" spans="1:5" s="86" customFormat="1" ht="18" customHeight="1" x14ac:dyDescent="0.25">
      <c r="A4" s="87" t="s">
        <v>53</v>
      </c>
      <c r="B4" s="83">
        <v>0</v>
      </c>
      <c r="C4" s="88"/>
      <c r="D4" s="84" t="str">
        <f>IF(AND(SUM(B4)&lt;&gt;0,TRIM(C4)&lt;&gt;""),E4/B4,"")</f>
        <v/>
      </c>
      <c r="E4" s="85">
        <f>SUM(E5:E5)</f>
        <v>15915.6</v>
      </c>
    </row>
    <row r="5" spans="1:5" s="40" customFormat="1" outlineLevel="1" x14ac:dyDescent="0.25">
      <c r="A5" s="92" t="s">
        <v>54</v>
      </c>
      <c r="B5" s="89">
        <v>1055.2049999999999</v>
      </c>
      <c r="C5" s="93" t="s">
        <v>55</v>
      </c>
      <c r="D5" s="90">
        <f>IF(SUM(B5)&lt;&gt;0,E5/B5,"")</f>
        <v>15.082945967845111</v>
      </c>
      <c r="E5" s="91">
        <v>15915.6</v>
      </c>
    </row>
    <row r="6" spans="1:5" s="86" customFormat="1" ht="18" customHeight="1" x14ac:dyDescent="0.25">
      <c r="A6" s="87" t="s">
        <v>56</v>
      </c>
      <c r="B6" s="83">
        <v>0</v>
      </c>
      <c r="C6" s="88"/>
      <c r="D6" s="84" t="str">
        <f>IF(AND(SUM(B6)&lt;&gt;0,TRIM(C6)&lt;&gt;""),E6/B6,"")</f>
        <v/>
      </c>
      <c r="E6" s="85">
        <f>SUM(E7:E8)</f>
        <v>18943.55</v>
      </c>
    </row>
    <row r="7" spans="1:5" s="40" customFormat="1" outlineLevel="1" x14ac:dyDescent="0.25">
      <c r="A7" s="92" t="s">
        <v>57</v>
      </c>
      <c r="B7" s="89">
        <v>1170</v>
      </c>
      <c r="C7" s="93" t="s">
        <v>55</v>
      </c>
      <c r="D7" s="90">
        <f>IF(SUM(B7)&lt;&gt;0,E7/B7,"")</f>
        <v>10.208726495726495</v>
      </c>
      <c r="E7" s="91">
        <v>11944.21</v>
      </c>
    </row>
    <row r="8" spans="1:5" s="40" customFormat="1" outlineLevel="1" x14ac:dyDescent="0.25">
      <c r="A8" s="92" t="s">
        <v>58</v>
      </c>
      <c r="B8" s="89">
        <v>582</v>
      </c>
      <c r="C8" s="93" t="s">
        <v>55</v>
      </c>
      <c r="D8" s="90">
        <f>IF(SUM(B8)&lt;&gt;0,E8/B8,"")</f>
        <v>12.026357388316152</v>
      </c>
      <c r="E8" s="91">
        <v>6999.34</v>
      </c>
    </row>
    <row r="9" spans="1:5" s="86" customFormat="1" ht="18" customHeight="1" x14ac:dyDescent="0.25">
      <c r="A9" s="87" t="s">
        <v>59</v>
      </c>
      <c r="B9" s="83">
        <v>0</v>
      </c>
      <c r="C9" s="88"/>
      <c r="D9" s="84" t="str">
        <f>IF(AND(SUM(B9)&lt;&gt;0,TRIM(C9)&lt;&gt;""),E9/B9,"")</f>
        <v/>
      </c>
      <c r="E9" s="85">
        <f>SUM(E10:E11)</f>
        <v>1438.44</v>
      </c>
    </row>
    <row r="10" spans="1:5" s="40" customFormat="1" outlineLevel="1" x14ac:dyDescent="0.25">
      <c r="A10" s="92" t="s">
        <v>60</v>
      </c>
      <c r="B10" s="89">
        <v>99</v>
      </c>
      <c r="C10" s="93" t="s">
        <v>61</v>
      </c>
      <c r="D10" s="90">
        <f>IF(SUM(B10)&lt;&gt;0,E10/B10,"")</f>
        <v>9.58</v>
      </c>
      <c r="E10" s="91">
        <v>948.42</v>
      </c>
    </row>
    <row r="11" spans="1:5" s="40" customFormat="1" outlineLevel="1" x14ac:dyDescent="0.25">
      <c r="A11" s="92" t="s">
        <v>62</v>
      </c>
      <c r="B11" s="89">
        <v>48</v>
      </c>
      <c r="C11" s="93" t="s">
        <v>61</v>
      </c>
      <c r="D11" s="90">
        <f>IF(SUM(B11)&lt;&gt;0,E11/B11,"")</f>
        <v>10.20875</v>
      </c>
      <c r="E11" s="91">
        <v>490.02000000000004</v>
      </c>
    </row>
    <row r="12" spans="1:5" s="86" customFormat="1" ht="18" customHeight="1" x14ac:dyDescent="0.25">
      <c r="A12" s="87" t="s">
        <v>63</v>
      </c>
      <c r="B12" s="83">
        <v>0</v>
      </c>
      <c r="C12" s="88"/>
      <c r="D12" s="84" t="str">
        <f>IF(AND(SUM(B12)&lt;&gt;0,TRIM(C12)&lt;&gt;""),E12/B12,"")</f>
        <v/>
      </c>
      <c r="E12" s="85">
        <f>SUM(E13:E13)</f>
        <v>62061.07</v>
      </c>
    </row>
    <row r="13" spans="1:5" s="40" customFormat="1" outlineLevel="1" x14ac:dyDescent="0.25">
      <c r="A13" s="92" t="s">
        <v>64</v>
      </c>
      <c r="B13" s="89">
        <v>5850</v>
      </c>
      <c r="C13" s="93" t="s">
        <v>55</v>
      </c>
      <c r="D13" s="90">
        <f>IF(SUM(B13)&lt;&gt;0,E13/B13,"")</f>
        <v>10.608729914529915</v>
      </c>
      <c r="E13" s="91">
        <v>62061.07</v>
      </c>
    </row>
    <row r="14" spans="1:5" s="86" customFormat="1" ht="18" customHeight="1" x14ac:dyDescent="0.25">
      <c r="A14" s="87" t="s">
        <v>65</v>
      </c>
      <c r="B14" s="83">
        <v>0</v>
      </c>
      <c r="C14" s="88"/>
      <c r="D14" s="84" t="str">
        <f>IF(AND(SUM(B14)&lt;&gt;0,TRIM(C14)&lt;&gt;""),E14/B14,"")</f>
        <v/>
      </c>
      <c r="E14" s="85">
        <f>SUM(E15:E16)</f>
        <v>4449.28</v>
      </c>
    </row>
    <row r="15" spans="1:5" s="40" customFormat="1" outlineLevel="1" x14ac:dyDescent="0.25">
      <c r="A15" s="92" t="s">
        <v>66</v>
      </c>
      <c r="B15" s="89">
        <v>585</v>
      </c>
      <c r="C15" s="93" t="s">
        <v>61</v>
      </c>
      <c r="D15" s="90">
        <f>IF(SUM(B15)&lt;&gt;0,E15/B15,"")</f>
        <v>5.5475213675213668</v>
      </c>
      <c r="E15" s="91">
        <v>3245.2999999999997</v>
      </c>
    </row>
    <row r="16" spans="1:5" s="40" customFormat="1" outlineLevel="1" x14ac:dyDescent="0.25">
      <c r="A16" s="92" t="s">
        <v>67</v>
      </c>
      <c r="B16" s="89">
        <v>444.63600000000002</v>
      </c>
      <c r="C16" s="93" t="s">
        <v>61</v>
      </c>
      <c r="D16" s="90">
        <f>IF(SUM(B16)&lt;&gt;0,E16/B16,"")</f>
        <v>2.7077879433963958</v>
      </c>
      <c r="E16" s="91">
        <v>1203.98</v>
      </c>
    </row>
    <row r="17" spans="1:5" s="86" customFormat="1" ht="18" customHeight="1" x14ac:dyDescent="0.25">
      <c r="A17" s="87" t="s">
        <v>68</v>
      </c>
      <c r="B17" s="83">
        <v>0</v>
      </c>
      <c r="C17" s="88"/>
      <c r="D17" s="84" t="str">
        <f>IF(AND(SUM(B17)&lt;&gt;0,TRIM(C17)&lt;&gt;""),E17/B17,"")</f>
        <v/>
      </c>
      <c r="E17" s="85">
        <f>SUM(E18:E18)</f>
        <v>2072.8199999999997</v>
      </c>
    </row>
    <row r="18" spans="1:5" s="40" customFormat="1" outlineLevel="1" x14ac:dyDescent="0.25">
      <c r="A18" s="92" t="s">
        <v>69</v>
      </c>
      <c r="B18" s="89">
        <v>550</v>
      </c>
      <c r="C18" s="93" t="s">
        <v>61</v>
      </c>
      <c r="D18" s="90">
        <f>IF(SUM(B18)&lt;&gt;0,E18/B18,"")</f>
        <v>3.7687636363636359</v>
      </c>
      <c r="E18" s="91">
        <v>2072.8199999999997</v>
      </c>
    </row>
    <row r="19" spans="1:5" s="86" customFormat="1" ht="18" customHeight="1" x14ac:dyDescent="0.25">
      <c r="A19" s="87" t="s">
        <v>70</v>
      </c>
      <c r="B19" s="83">
        <v>0</v>
      </c>
      <c r="C19" s="88"/>
      <c r="D19" s="84" t="str">
        <f>IF(AND(SUM(B19)&lt;&gt;0,TRIM(C19)&lt;&gt;""),E19/B19,"")</f>
        <v/>
      </c>
      <c r="E19" s="85">
        <f>SUM(E20:E21)</f>
        <v>42101.93</v>
      </c>
    </row>
    <row r="20" spans="1:5" s="40" customFormat="1" outlineLevel="1" x14ac:dyDescent="0.25">
      <c r="A20" s="92" t="s">
        <v>71</v>
      </c>
      <c r="B20" s="89">
        <v>13673</v>
      </c>
      <c r="C20" s="93" t="s">
        <v>55</v>
      </c>
      <c r="D20" s="90">
        <f>IF(SUM(B20)&lt;&gt;0,E20/B20,"")</f>
        <v>0.32707745191252835</v>
      </c>
      <c r="E20" s="91">
        <v>4472.13</v>
      </c>
    </row>
    <row r="21" spans="1:5" s="40" customFormat="1" outlineLevel="1" x14ac:dyDescent="0.25">
      <c r="A21" s="92" t="s">
        <v>72</v>
      </c>
      <c r="B21" s="89">
        <v>258.11200000000002</v>
      </c>
      <c r="C21" s="93" t="s">
        <v>73</v>
      </c>
      <c r="D21" s="90">
        <f>IF(SUM(B21)&lt;&gt;0,E21/B21,"")</f>
        <v>145.78864988842054</v>
      </c>
      <c r="E21" s="91">
        <v>37629.800000000003</v>
      </c>
    </row>
    <row r="22" spans="1:5" s="86" customFormat="1" ht="18" customHeight="1" x14ac:dyDescent="0.25">
      <c r="A22" s="87" t="s">
        <v>74</v>
      </c>
      <c r="B22" s="83">
        <v>0</v>
      </c>
      <c r="C22" s="88"/>
      <c r="D22" s="84" t="str">
        <f>IF(AND(SUM(B22)&lt;&gt;0,TRIM(C22)&lt;&gt;""),E22/B22,"")</f>
        <v/>
      </c>
      <c r="E22" s="85">
        <f>SUM(E23:E28)</f>
        <v>34538.61</v>
      </c>
    </row>
    <row r="23" spans="1:5" s="40" customFormat="1" outlineLevel="1" x14ac:dyDescent="0.25">
      <c r="A23" s="92" t="s">
        <v>75</v>
      </c>
      <c r="B23" s="89">
        <v>0.86</v>
      </c>
      <c r="C23" s="93" t="s">
        <v>76</v>
      </c>
      <c r="D23" s="90">
        <f>IF(SUM(B23)&lt;&gt;0,E23/B23,"")</f>
        <v>3263.3953488372094</v>
      </c>
      <c r="E23" s="91">
        <v>2806.52</v>
      </c>
    </row>
    <row r="24" spans="1:5" s="40" customFormat="1" outlineLevel="1" x14ac:dyDescent="0.25">
      <c r="A24" s="92" t="s">
        <v>77</v>
      </c>
      <c r="B24" s="89">
        <v>0.27200000000000002</v>
      </c>
      <c r="C24" s="93" t="s">
        <v>76</v>
      </c>
      <c r="D24" s="90">
        <f>IF(SUM(B24)&lt;&gt;0,E24/B24,"")</f>
        <v>4651.8014705882351</v>
      </c>
      <c r="E24" s="91">
        <v>1265.29</v>
      </c>
    </row>
    <row r="25" spans="1:5" s="40" customFormat="1" outlineLevel="1" x14ac:dyDescent="0.25">
      <c r="A25" s="92" t="s">
        <v>78</v>
      </c>
      <c r="B25" s="89">
        <v>0.38300000000000001</v>
      </c>
      <c r="C25" s="93" t="s">
        <v>76</v>
      </c>
      <c r="D25" s="90">
        <f>IF(SUM(B25)&lt;&gt;0,E25/B25,"")</f>
        <v>3809.7389033942559</v>
      </c>
      <c r="E25" s="91">
        <v>1459.13</v>
      </c>
    </row>
    <row r="26" spans="1:5" s="40" customFormat="1" outlineLevel="1" x14ac:dyDescent="0.25">
      <c r="A26" s="92" t="s">
        <v>79</v>
      </c>
      <c r="B26" s="89">
        <v>1.2350000000000001</v>
      </c>
      <c r="C26" s="93" t="s">
        <v>76</v>
      </c>
      <c r="D26" s="90">
        <f>IF(SUM(B26)&lt;&gt;0,E26/B26,"")</f>
        <v>3494.8097165991903</v>
      </c>
      <c r="E26" s="91">
        <v>4316.09</v>
      </c>
    </row>
    <row r="27" spans="1:5" s="40" customFormat="1" outlineLevel="1" x14ac:dyDescent="0.25">
      <c r="A27" s="92" t="s">
        <v>80</v>
      </c>
      <c r="B27" s="89">
        <v>0.98599999999999999</v>
      </c>
      <c r="C27" s="93" t="s">
        <v>76</v>
      </c>
      <c r="D27" s="90">
        <f>IF(SUM(B27)&lt;&gt;0,E27/B27,"")</f>
        <v>3038.3975659229209</v>
      </c>
      <c r="E27" s="91">
        <v>2995.86</v>
      </c>
    </row>
    <row r="28" spans="1:5" s="40" customFormat="1" outlineLevel="1" x14ac:dyDescent="0.25">
      <c r="A28" s="92" t="s">
        <v>81</v>
      </c>
      <c r="B28" s="89">
        <v>6.2080000000000002</v>
      </c>
      <c r="C28" s="93" t="s">
        <v>76</v>
      </c>
      <c r="D28" s="90">
        <f>IF(SUM(B28)&lt;&gt;0,E28/B28,"")</f>
        <v>3494.8002577319589</v>
      </c>
      <c r="E28" s="91">
        <v>21695.72</v>
      </c>
    </row>
    <row r="29" spans="1:5" s="86" customFormat="1" ht="18" customHeight="1" x14ac:dyDescent="0.25">
      <c r="A29" s="87" t="s">
        <v>82</v>
      </c>
      <c r="B29" s="83">
        <v>0</v>
      </c>
      <c r="C29" s="88"/>
      <c r="D29" s="84" t="str">
        <f>IF(AND(SUM(B29)&lt;&gt;0,TRIM(C29)&lt;&gt;""),E29/B29,"")</f>
        <v/>
      </c>
      <c r="E29" s="85">
        <f>SUM(E30:E30)</f>
        <v>2143.56</v>
      </c>
    </row>
    <row r="30" spans="1:5" s="40" customFormat="1" outlineLevel="1" x14ac:dyDescent="0.25">
      <c r="A30" s="92" t="s">
        <v>83</v>
      </c>
      <c r="B30" s="89">
        <v>3125</v>
      </c>
      <c r="C30" s="93" t="s">
        <v>55</v>
      </c>
      <c r="D30" s="90">
        <f>IF(SUM(B30)&lt;&gt;0,E30/B30,"")</f>
        <v>0.68593919999999997</v>
      </c>
      <c r="E30" s="91">
        <v>2143.56</v>
      </c>
    </row>
    <row r="31" spans="1:5" s="86" customFormat="1" ht="18" customHeight="1" x14ac:dyDescent="0.25">
      <c r="A31" s="87" t="s">
        <v>84</v>
      </c>
      <c r="B31" s="83">
        <v>0</v>
      </c>
      <c r="C31" s="88"/>
      <c r="D31" s="84" t="str">
        <f>IF(AND(SUM(B31)&lt;&gt;0,TRIM(C31)&lt;&gt;""),E31/B31,"")</f>
        <v/>
      </c>
      <c r="E31" s="85">
        <f>SUM(E32:E32)</f>
        <v>6085.8799999999992</v>
      </c>
    </row>
    <row r="32" spans="1:5" s="40" customFormat="1" outlineLevel="1" x14ac:dyDescent="0.25">
      <c r="A32" s="92" t="s">
        <v>85</v>
      </c>
      <c r="B32" s="89">
        <v>22.614000000000001</v>
      </c>
      <c r="C32" s="93" t="s">
        <v>73</v>
      </c>
      <c r="D32" s="90">
        <f>IF(SUM(B32)&lt;&gt;0,E32/B32,"")</f>
        <v>269.12001415052617</v>
      </c>
      <c r="E32" s="91">
        <v>6085.8799999999992</v>
      </c>
    </row>
    <row r="33" spans="1:5" s="86" customFormat="1" ht="18" customHeight="1" x14ac:dyDescent="0.25">
      <c r="A33" s="87" t="s">
        <v>86</v>
      </c>
      <c r="B33" s="83">
        <v>0</v>
      </c>
      <c r="C33" s="88"/>
      <c r="D33" s="84" t="str">
        <f>IF(AND(SUM(B33)&lt;&gt;0,TRIM(C33)&lt;&gt;""),E33/B33,"")</f>
        <v/>
      </c>
      <c r="E33" s="85">
        <f>SUM(E34:E34)</f>
        <v>8181.75</v>
      </c>
    </row>
    <row r="34" spans="1:5" s="40" customFormat="1" outlineLevel="1" x14ac:dyDescent="0.25">
      <c r="A34" s="92" t="s">
        <v>87</v>
      </c>
      <c r="B34" s="89">
        <v>40.991999999999997</v>
      </c>
      <c r="C34" s="93" t="s">
        <v>73</v>
      </c>
      <c r="D34" s="90">
        <f>IF(SUM(B34)&lt;&gt;0,E34/B34,"")</f>
        <v>199.59382318501173</v>
      </c>
      <c r="E34" s="91">
        <v>8181.75</v>
      </c>
    </row>
    <row r="35" spans="1:5" s="86" customFormat="1" ht="18" customHeight="1" x14ac:dyDescent="0.25">
      <c r="A35" s="87" t="s">
        <v>88</v>
      </c>
      <c r="B35" s="83">
        <v>0</v>
      </c>
      <c r="C35" s="88"/>
      <c r="D35" s="84" t="str">
        <f>IF(AND(SUM(B35)&lt;&gt;0,TRIM(C35)&lt;&gt;""),E35/B35,"")</f>
        <v/>
      </c>
      <c r="E35" s="85">
        <f>SUM(E36:E37)</f>
        <v>9656.42</v>
      </c>
    </row>
    <row r="36" spans="1:5" s="40" customFormat="1" outlineLevel="1" x14ac:dyDescent="0.25">
      <c r="A36" s="92" t="s">
        <v>89</v>
      </c>
      <c r="B36" s="89">
        <v>28.888999999999999</v>
      </c>
      <c r="C36" s="93" t="s">
        <v>73</v>
      </c>
      <c r="D36" s="90">
        <f>IF(SUM(B36)&lt;&gt;0,E36/B36,"")</f>
        <v>171.75533940254076</v>
      </c>
      <c r="E36" s="91">
        <v>4961.84</v>
      </c>
    </row>
    <row r="37" spans="1:5" s="40" customFormat="1" outlineLevel="1" x14ac:dyDescent="0.25">
      <c r="A37" s="92" t="s">
        <v>90</v>
      </c>
      <c r="B37" s="89">
        <v>27.332999999999998</v>
      </c>
      <c r="C37" s="93" t="s">
        <v>73</v>
      </c>
      <c r="D37" s="90">
        <f>IF(SUM(B37)&lt;&gt;0,E37/B37,"")</f>
        <v>171.75502140270004</v>
      </c>
      <c r="E37" s="91">
        <v>4694.58</v>
      </c>
    </row>
    <row r="38" spans="1:5" s="86" customFormat="1" ht="18" customHeight="1" x14ac:dyDescent="0.25">
      <c r="A38" s="87" t="s">
        <v>91</v>
      </c>
      <c r="B38" s="83">
        <v>0</v>
      </c>
      <c r="C38" s="88"/>
      <c r="D38" s="84" t="str">
        <f>IF(AND(SUM(B38)&lt;&gt;0,TRIM(C38)&lt;&gt;""),E38/B38,"")</f>
        <v/>
      </c>
      <c r="E38" s="85">
        <f>SUM(E39:E39)</f>
        <v>45173.15</v>
      </c>
    </row>
    <row r="39" spans="1:5" s="40" customFormat="1" outlineLevel="1" x14ac:dyDescent="0.25">
      <c r="A39" s="92" t="s">
        <v>92</v>
      </c>
      <c r="B39" s="89">
        <v>259.89</v>
      </c>
      <c r="C39" s="93" t="s">
        <v>73</v>
      </c>
      <c r="D39" s="90">
        <f>IF(SUM(B39)&lt;&gt;0,E39/B39,"")</f>
        <v>173.81642233252532</v>
      </c>
      <c r="E39" s="91">
        <v>45173.15</v>
      </c>
    </row>
    <row r="40" spans="1:5" s="86" customFormat="1" ht="18" customHeight="1" x14ac:dyDescent="0.25">
      <c r="A40" s="87" t="s">
        <v>93</v>
      </c>
      <c r="B40" s="83">
        <v>0</v>
      </c>
      <c r="C40" s="88"/>
      <c r="D40" s="84" t="str">
        <f>IF(AND(SUM(B40)&lt;&gt;0,TRIM(C40)&lt;&gt;""),E40/B40,"")</f>
        <v/>
      </c>
      <c r="E40" s="85">
        <f>SUM(E41:E41)</f>
        <v>12076.869999999999</v>
      </c>
    </row>
    <row r="41" spans="1:5" s="40" customFormat="1" outlineLevel="1" x14ac:dyDescent="0.25">
      <c r="A41" s="92" t="s">
        <v>94</v>
      </c>
      <c r="B41" s="89">
        <v>72.221999999999994</v>
      </c>
      <c r="C41" s="93" t="s">
        <v>73</v>
      </c>
      <c r="D41" s="90">
        <f>IF(SUM(B41)&lt;&gt;0,E41/B41,"")</f>
        <v>167.21871451912159</v>
      </c>
      <c r="E41" s="91">
        <v>12076.869999999999</v>
      </c>
    </row>
    <row r="42" spans="1:5" s="86" customFormat="1" ht="18" customHeight="1" x14ac:dyDescent="0.25">
      <c r="A42" s="87" t="s">
        <v>95</v>
      </c>
      <c r="B42" s="83">
        <v>0</v>
      </c>
      <c r="C42" s="88"/>
      <c r="D42" s="84" t="str">
        <f>IF(AND(SUM(B42)&lt;&gt;0,TRIM(C42)&lt;&gt;""),E42/B42,"")</f>
        <v/>
      </c>
      <c r="E42" s="85">
        <f>SUM(E43:E44)</f>
        <v>25892</v>
      </c>
    </row>
    <row r="43" spans="1:5" s="40" customFormat="1" outlineLevel="1" x14ac:dyDescent="0.25">
      <c r="A43" s="92" t="s">
        <v>96</v>
      </c>
      <c r="B43" s="89">
        <v>17063</v>
      </c>
      <c r="C43" s="93" t="s">
        <v>55</v>
      </c>
      <c r="D43" s="90">
        <f>IF(SUM(B43)&lt;&gt;0,E43/B43,"")</f>
        <v>1.1908199027134736</v>
      </c>
      <c r="E43" s="91">
        <v>20318.96</v>
      </c>
    </row>
    <row r="44" spans="1:5" s="40" customFormat="1" outlineLevel="1" x14ac:dyDescent="0.25">
      <c r="A44" s="92" t="s">
        <v>97</v>
      </c>
      <c r="B44" s="89">
        <v>2925</v>
      </c>
      <c r="C44" s="93" t="s">
        <v>55</v>
      </c>
      <c r="D44" s="90">
        <f>IF(SUM(B44)&lt;&gt;0,E44/B44,"")</f>
        <v>1.9053128205128205</v>
      </c>
      <c r="E44" s="91">
        <v>5573.04</v>
      </c>
    </row>
    <row r="45" spans="1:5" s="86" customFormat="1" ht="18" customHeight="1" x14ac:dyDescent="0.25">
      <c r="A45" s="87" t="s">
        <v>98</v>
      </c>
      <c r="B45" s="83">
        <v>0</v>
      </c>
      <c r="C45" s="88"/>
      <c r="D45" s="84" t="str">
        <f>IF(AND(SUM(B45)&lt;&gt;0,TRIM(C45)&lt;&gt;""),E45/B45,"")</f>
        <v/>
      </c>
      <c r="E45" s="85">
        <f>SUM(E46:E46)</f>
        <v>3723.9300000000003</v>
      </c>
    </row>
    <row r="46" spans="1:5" s="40" customFormat="1" outlineLevel="1" x14ac:dyDescent="0.25">
      <c r="A46" s="92" t="s">
        <v>99</v>
      </c>
      <c r="B46" s="89">
        <v>17063</v>
      </c>
      <c r="C46" s="93" t="s">
        <v>55</v>
      </c>
      <c r="D46" s="90">
        <f>IF(SUM(B46)&lt;&gt;0,E46/B46,"")</f>
        <v>0.2182459122077009</v>
      </c>
      <c r="E46" s="91">
        <v>3723.9300000000003</v>
      </c>
    </row>
    <row r="47" spans="1:5" s="86" customFormat="1" ht="18" customHeight="1" x14ac:dyDescent="0.25">
      <c r="A47" s="87" t="s">
        <v>100</v>
      </c>
      <c r="B47" s="83">
        <v>0</v>
      </c>
      <c r="C47" s="88"/>
      <c r="D47" s="84" t="str">
        <f>IF(AND(SUM(B47)&lt;&gt;0,TRIM(C47)&lt;&gt;""),E47/B47,"")</f>
        <v/>
      </c>
      <c r="E47" s="85">
        <f>SUM(E48:E48)</f>
        <v>4465.72</v>
      </c>
    </row>
    <row r="48" spans="1:5" s="40" customFormat="1" outlineLevel="1" x14ac:dyDescent="0.25">
      <c r="A48" s="92" t="s">
        <v>101</v>
      </c>
      <c r="B48" s="89">
        <v>126.333</v>
      </c>
      <c r="C48" s="93" t="s">
        <v>55</v>
      </c>
      <c r="D48" s="90">
        <f>IF(SUM(B48)&lt;&gt;0,E48/B48,"")</f>
        <v>35.348800392613178</v>
      </c>
      <c r="E48" s="91">
        <v>4465.72</v>
      </c>
    </row>
    <row r="49" spans="1:5" s="86" customFormat="1" ht="18" customHeight="1" x14ac:dyDescent="0.25">
      <c r="A49" s="87" t="s">
        <v>102</v>
      </c>
      <c r="B49" s="83">
        <v>0</v>
      </c>
      <c r="C49" s="88"/>
      <c r="D49" s="84" t="str">
        <f>IF(AND(SUM(B49)&lt;&gt;0,TRIM(C49)&lt;&gt;""),E49/B49,"")</f>
        <v/>
      </c>
      <c r="E49" s="85">
        <f>SUM(E50:E50)</f>
        <v>4088.79</v>
      </c>
    </row>
    <row r="50" spans="1:5" s="40" customFormat="1" outlineLevel="1" x14ac:dyDescent="0.25">
      <c r="A50" s="92" t="s">
        <v>103</v>
      </c>
      <c r="B50" s="89">
        <v>2475</v>
      </c>
      <c r="C50" s="93" t="s">
        <v>55</v>
      </c>
      <c r="D50" s="90">
        <f>IF(SUM(B50)&lt;&gt;0,E50/B50,"")</f>
        <v>1.6520363636363635</v>
      </c>
      <c r="E50" s="91">
        <v>4088.79</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8B205-9331-4088-8912-4A1C514A708B}">
  <sheetPr>
    <outlinePr summaryBelow="0"/>
    <pageSetUpPr fitToPage="1"/>
  </sheetPr>
  <dimension ref="A1:E10"/>
  <sheetViews>
    <sheetView showGridLines="0" workbookViewId="0">
      <pane ySplit="3" topLeftCell="A4" activePane="bottomLeft" state="frozenSplit"/>
      <selection pane="bottomLeft"/>
    </sheetView>
  </sheetViews>
  <sheetFormatPr defaultRowHeight="15" outlineLevelRow="1" x14ac:dyDescent="0.25"/>
  <cols>
    <col min="1" max="1" width="75.7109375" style="67" customWidth="1"/>
    <col min="2" max="2" width="16.7109375" style="68" customWidth="1"/>
    <col min="3" max="3" width="9.140625" style="4"/>
    <col min="4" max="4" width="14.7109375" style="69" customWidth="1"/>
    <col min="5" max="5" width="16.7109375" style="70" customWidth="1"/>
  </cols>
  <sheetData>
    <row r="1" spans="1:5" s="81" customFormat="1" ht="18" customHeight="1" x14ac:dyDescent="0.25">
      <c r="A1" s="82" t="s">
        <v>104</v>
      </c>
      <c r="B1" s="77">
        <v>0</v>
      </c>
      <c r="C1" s="78"/>
      <c r="D1" s="79"/>
      <c r="E1" s="80"/>
    </row>
    <row r="3" spans="1:5" s="76" customFormat="1" x14ac:dyDescent="0.25">
      <c r="A3" s="71" t="s">
        <v>11</v>
      </c>
      <c r="B3" s="72" t="s">
        <v>49</v>
      </c>
      <c r="C3" s="73" t="s">
        <v>50</v>
      </c>
      <c r="D3" s="74" t="s">
        <v>51</v>
      </c>
      <c r="E3" s="75" t="s">
        <v>12</v>
      </c>
    </row>
    <row r="4" spans="1:5" s="86" customFormat="1" ht="18" customHeight="1" x14ac:dyDescent="0.25">
      <c r="A4" s="87" t="s">
        <v>105</v>
      </c>
      <c r="B4" s="83">
        <v>0</v>
      </c>
      <c r="C4" s="88"/>
      <c r="D4" s="84" t="str">
        <f>IF(AND(SUM(B4)&lt;&gt;0,TRIM(C4)&lt;&gt;""),E4/B4,"")</f>
        <v/>
      </c>
      <c r="E4" s="85">
        <f>SUM(E5:E6)</f>
        <v>15276.18</v>
      </c>
    </row>
    <row r="5" spans="1:5" s="40" customFormat="1" outlineLevel="1" x14ac:dyDescent="0.25">
      <c r="A5" s="92" t="s">
        <v>106</v>
      </c>
      <c r="B5" s="89">
        <v>1.8480000000000001</v>
      </c>
      <c r="C5" s="93" t="s">
        <v>76</v>
      </c>
      <c r="D5" s="90">
        <f>IF(SUM(B5)&lt;&gt;0,E5/B5,"")</f>
        <v>4203.5173160173163</v>
      </c>
      <c r="E5" s="91">
        <v>7768.1</v>
      </c>
    </row>
    <row r="6" spans="1:5" s="40" customFormat="1" outlineLevel="1" x14ac:dyDescent="0.25">
      <c r="A6" s="92" t="s">
        <v>107</v>
      </c>
      <c r="B6" s="89">
        <v>1.4119999999999999</v>
      </c>
      <c r="C6" s="93" t="s">
        <v>76</v>
      </c>
      <c r="D6" s="90">
        <f>IF(SUM(B6)&lt;&gt;0,E6/B6,"")</f>
        <v>5317.3371104815869</v>
      </c>
      <c r="E6" s="91">
        <v>7508.08</v>
      </c>
    </row>
    <row r="7" spans="1:5" s="86" customFormat="1" ht="18" customHeight="1" x14ac:dyDescent="0.25">
      <c r="A7" s="87" t="s">
        <v>108</v>
      </c>
      <c r="B7" s="83">
        <v>0</v>
      </c>
      <c r="C7" s="88"/>
      <c r="D7" s="84" t="str">
        <f>IF(AND(SUM(B7)&lt;&gt;0,TRIM(C7)&lt;&gt;""),E7/B7,"")</f>
        <v/>
      </c>
      <c r="E7" s="85">
        <f>SUM(E8:E8)</f>
        <v>27667.93</v>
      </c>
    </row>
    <row r="8" spans="1:5" s="40" customFormat="1" outlineLevel="1" x14ac:dyDescent="0.25">
      <c r="A8" s="92" t="s">
        <v>109</v>
      </c>
      <c r="B8" s="89">
        <v>9.7620000000000005</v>
      </c>
      <c r="C8" s="93" t="s">
        <v>76</v>
      </c>
      <c r="D8" s="90">
        <f>IF(SUM(B8)&lt;&gt;0,E8/B8,"")</f>
        <v>2834.2481048965374</v>
      </c>
      <c r="E8" s="91">
        <v>27667.93</v>
      </c>
    </row>
    <row r="9" spans="1:5" s="86" customFormat="1" ht="18" customHeight="1" x14ac:dyDescent="0.25">
      <c r="A9" s="87" t="s">
        <v>110</v>
      </c>
      <c r="B9" s="83">
        <v>0</v>
      </c>
      <c r="C9" s="88"/>
      <c r="D9" s="84" t="str">
        <f>IF(AND(SUM(B9)&lt;&gt;0,TRIM(C9)&lt;&gt;""),E9/B9,"")</f>
        <v/>
      </c>
      <c r="E9" s="85">
        <f>SUM(E10:E10)</f>
        <v>15228.5</v>
      </c>
    </row>
    <row r="10" spans="1:5" s="40" customFormat="1" outlineLevel="1" x14ac:dyDescent="0.25">
      <c r="A10" s="92" t="s">
        <v>111</v>
      </c>
      <c r="B10" s="89">
        <v>3125</v>
      </c>
      <c r="C10" s="93" t="s">
        <v>55</v>
      </c>
      <c r="D10" s="90">
        <f>IF(SUM(B10)&lt;&gt;0,E10/B10,"")</f>
        <v>4.8731200000000001</v>
      </c>
      <c r="E10" s="91">
        <v>15228.5</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D0E1A-FD98-4876-91AC-42B36B6A0881}">
  <sheetPr>
    <outlinePr summaryBelow="0"/>
    <pageSetUpPr fitToPage="1"/>
  </sheetPr>
  <dimension ref="A1:E9"/>
  <sheetViews>
    <sheetView showGridLines="0" workbookViewId="0">
      <pane ySplit="3" topLeftCell="A4" activePane="bottomLeft" state="frozenSplit"/>
      <selection pane="bottomLeft"/>
    </sheetView>
  </sheetViews>
  <sheetFormatPr defaultRowHeight="15" outlineLevelRow="1" x14ac:dyDescent="0.25"/>
  <cols>
    <col min="1" max="1" width="75.7109375" style="67" customWidth="1"/>
    <col min="2" max="2" width="16.7109375" style="68" customWidth="1"/>
    <col min="3" max="3" width="9.140625" style="4"/>
    <col min="4" max="4" width="14.7109375" style="69" customWidth="1"/>
    <col min="5" max="5" width="16.7109375" style="70" customWidth="1"/>
  </cols>
  <sheetData>
    <row r="1" spans="1:5" s="81" customFormat="1" ht="18" customHeight="1" x14ac:dyDescent="0.25">
      <c r="A1" s="82" t="s">
        <v>112</v>
      </c>
      <c r="B1" s="77">
        <v>0</v>
      </c>
      <c r="C1" s="78"/>
      <c r="D1" s="79"/>
      <c r="E1" s="80"/>
    </row>
    <row r="3" spans="1:5" s="76" customFormat="1" x14ac:dyDescent="0.25">
      <c r="A3" s="71" t="s">
        <v>11</v>
      </c>
      <c r="B3" s="72" t="s">
        <v>49</v>
      </c>
      <c r="C3" s="73" t="s">
        <v>50</v>
      </c>
      <c r="D3" s="74" t="s">
        <v>51</v>
      </c>
      <c r="E3" s="75" t="s">
        <v>12</v>
      </c>
    </row>
    <row r="4" spans="1:5" s="86" customFormat="1" ht="18" customHeight="1" x14ac:dyDescent="0.25">
      <c r="A4" s="87" t="s">
        <v>113</v>
      </c>
      <c r="B4" s="83">
        <v>0</v>
      </c>
      <c r="C4" s="88"/>
      <c r="D4" s="84" t="str">
        <f>IF(AND(SUM(B4)&lt;&gt;0,TRIM(C4)&lt;&gt;""),E4/B4,"")</f>
        <v/>
      </c>
      <c r="E4" s="85">
        <f>SUM(E5:E6)</f>
        <v>14037.509999999998</v>
      </c>
    </row>
    <row r="5" spans="1:5" s="40" customFormat="1" outlineLevel="1" x14ac:dyDescent="0.25">
      <c r="A5" s="92" t="s">
        <v>114</v>
      </c>
      <c r="B5" s="89">
        <v>21</v>
      </c>
      <c r="C5" s="93" t="s">
        <v>115</v>
      </c>
      <c r="D5" s="90">
        <f>IF(SUM(B5)&lt;&gt;0,E5/B5,"")</f>
        <v>413.56523809523804</v>
      </c>
      <c r="E5" s="91">
        <v>8684.869999999999</v>
      </c>
    </row>
    <row r="6" spans="1:5" s="40" customFormat="1" outlineLevel="1" x14ac:dyDescent="0.25">
      <c r="A6" s="92" t="s">
        <v>116</v>
      </c>
      <c r="B6" s="89">
        <v>41</v>
      </c>
      <c r="C6" s="93" t="s">
        <v>55</v>
      </c>
      <c r="D6" s="90">
        <f>IF(SUM(B6)&lt;&gt;0,E6/B6,"")</f>
        <v>130.55219512195123</v>
      </c>
      <c r="E6" s="91">
        <v>5352.64</v>
      </c>
    </row>
    <row r="7" spans="1:5" s="86" customFormat="1" ht="18" customHeight="1" x14ac:dyDescent="0.25">
      <c r="A7" s="87" t="s">
        <v>117</v>
      </c>
      <c r="B7" s="83">
        <v>0</v>
      </c>
      <c r="C7" s="88"/>
      <c r="D7" s="84" t="str">
        <f>IF(AND(SUM(B7)&lt;&gt;0,TRIM(C7)&lt;&gt;""),E7/B7,"")</f>
        <v/>
      </c>
      <c r="E7" s="85">
        <f>SUM(E8:E9)</f>
        <v>11316.62</v>
      </c>
    </row>
    <row r="8" spans="1:5" s="40" customFormat="1" outlineLevel="1" x14ac:dyDescent="0.25">
      <c r="A8" s="92" t="s">
        <v>118</v>
      </c>
      <c r="B8" s="89">
        <v>120</v>
      </c>
      <c r="C8" s="93" t="s">
        <v>61</v>
      </c>
      <c r="D8" s="90">
        <f>IF(SUM(B8)&lt;&gt;0,E8/B8,"")</f>
        <v>81.552166666666665</v>
      </c>
      <c r="E8" s="91">
        <v>9786.26</v>
      </c>
    </row>
    <row r="9" spans="1:5" s="40" customFormat="1" outlineLevel="1" x14ac:dyDescent="0.25">
      <c r="A9" s="92" t="s">
        <v>119</v>
      </c>
      <c r="B9" s="89">
        <v>35</v>
      </c>
      <c r="C9" s="93" t="s">
        <v>61</v>
      </c>
      <c r="D9" s="90">
        <f>IF(SUM(B9)&lt;&gt;0,E9/B9,"")</f>
        <v>43.72457142857143</v>
      </c>
      <c r="E9" s="91">
        <v>1530.3600000000001</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EC346-E2A4-4DF5-8051-A45B61675829}">
  <sheetPr>
    <outlinePr summaryBelow="0"/>
    <pageSetUpPr fitToPage="1"/>
  </sheetPr>
  <dimension ref="A1:E7"/>
  <sheetViews>
    <sheetView showGridLines="0" workbookViewId="0">
      <pane ySplit="3" topLeftCell="A4" activePane="bottomLeft" state="frozenSplit"/>
      <selection pane="bottomLeft"/>
    </sheetView>
  </sheetViews>
  <sheetFormatPr defaultRowHeight="15" outlineLevelRow="1" x14ac:dyDescent="0.25"/>
  <cols>
    <col min="1" max="1" width="75.7109375" style="67" customWidth="1"/>
    <col min="2" max="2" width="16.7109375" style="68" customWidth="1"/>
    <col min="3" max="3" width="9.140625" style="4"/>
    <col min="4" max="4" width="14.7109375" style="69" customWidth="1"/>
    <col min="5" max="5" width="16.7109375" style="70" customWidth="1"/>
  </cols>
  <sheetData>
    <row r="1" spans="1:5" s="81" customFormat="1" ht="18" customHeight="1" x14ac:dyDescent="0.25">
      <c r="A1" s="82" t="s">
        <v>120</v>
      </c>
      <c r="B1" s="77">
        <v>0</v>
      </c>
      <c r="C1" s="78"/>
      <c r="D1" s="79"/>
      <c r="E1" s="80"/>
    </row>
    <row r="3" spans="1:5" s="76" customFormat="1" x14ac:dyDescent="0.25">
      <c r="A3" s="71" t="s">
        <v>11</v>
      </c>
      <c r="B3" s="72" t="s">
        <v>49</v>
      </c>
      <c r="C3" s="73" t="s">
        <v>50</v>
      </c>
      <c r="D3" s="74" t="s">
        <v>51</v>
      </c>
      <c r="E3" s="75" t="s">
        <v>12</v>
      </c>
    </row>
    <row r="4" spans="1:5" s="86" customFormat="1" ht="18" customHeight="1" x14ac:dyDescent="0.25">
      <c r="A4" s="87" t="s">
        <v>121</v>
      </c>
      <c r="B4" s="83">
        <v>0</v>
      </c>
      <c r="C4" s="88"/>
      <c r="D4" s="84" t="str">
        <f>IF(AND(SUM(B4)&lt;&gt;0,TRIM(C4)&lt;&gt;""),E4/B4,"")</f>
        <v/>
      </c>
      <c r="E4" s="85">
        <f>SUM(E5:E7)</f>
        <v>9661.18</v>
      </c>
    </row>
    <row r="5" spans="1:5" s="40" customFormat="1" outlineLevel="1" x14ac:dyDescent="0.25">
      <c r="A5" s="92" t="s">
        <v>122</v>
      </c>
      <c r="B5" s="89">
        <v>387.27300000000002</v>
      </c>
      <c r="C5" s="93" t="s">
        <v>55</v>
      </c>
      <c r="D5" s="90">
        <f>IF(SUM(B5)&lt;&gt;0,E5/B5,"")</f>
        <v>3.3802511406682103</v>
      </c>
      <c r="E5" s="91">
        <v>1309.08</v>
      </c>
    </row>
    <row r="6" spans="1:5" s="40" customFormat="1" outlineLevel="1" x14ac:dyDescent="0.25">
      <c r="A6" s="92" t="s">
        <v>123</v>
      </c>
      <c r="B6" s="89">
        <v>120.88500000000001</v>
      </c>
      <c r="C6" s="93" t="s">
        <v>55</v>
      </c>
      <c r="D6" s="90">
        <f>IF(SUM(B6)&lt;&gt;0,E6/B6,"")</f>
        <v>3.1512594614716463</v>
      </c>
      <c r="E6" s="91">
        <v>380.94</v>
      </c>
    </row>
    <row r="7" spans="1:5" s="40" customFormat="1" outlineLevel="1" x14ac:dyDescent="0.25">
      <c r="A7" s="92" t="s">
        <v>124</v>
      </c>
      <c r="B7" s="89">
        <v>3125</v>
      </c>
      <c r="C7" s="93" t="s">
        <v>55</v>
      </c>
      <c r="D7" s="90">
        <f>IF(SUM(B7)&lt;&gt;0,E7/B7,"")</f>
        <v>2.5507711999999998</v>
      </c>
      <c r="E7" s="91">
        <v>7971.16</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95</vt:i4>
      </vt:variant>
    </vt:vector>
  </HeadingPairs>
  <TitlesOfParts>
    <vt:vector size="116" baseType="lpstr">
      <vt:lpstr>Connectivity Audit</vt:lpstr>
      <vt:lpstr>Estimate Validation</vt:lpstr>
      <vt:lpstr>Crosstab Summary</vt:lpstr>
      <vt:lpstr>Addon Exception Audit</vt:lpstr>
      <vt:lpstr>Addon Validation</vt:lpstr>
      <vt:lpstr>                0331</vt:lpstr>
      <vt:lpstr>                0510</vt:lpstr>
      <vt:lpstr>                0550</vt:lpstr>
      <vt:lpstr>                0780</vt:lpstr>
      <vt:lpstr>                0810</vt:lpstr>
      <vt:lpstr>                0830</vt:lpstr>
      <vt:lpstr>                0920</vt:lpstr>
      <vt:lpstr>                0930</vt:lpstr>
      <vt:lpstr>                0960</vt:lpstr>
      <vt:lpstr>                0990</vt:lpstr>
      <vt:lpstr>                1028</vt:lpstr>
      <vt:lpstr>                1334</vt:lpstr>
      <vt:lpstr>                2100</vt:lpstr>
      <vt:lpstr>                2200</vt:lpstr>
      <vt:lpstr>                2300</vt:lpstr>
      <vt:lpstr>                2600</vt:lpstr>
      <vt:lpstr>CurrentEstimateBranch</vt:lpstr>
      <vt:lpstr>CurrentEstimateCatalogName</vt:lpstr>
      <vt:lpstr>CurrentEstimateId</vt:lpstr>
      <vt:lpstr>CurrentEstimateName</vt:lpstr>
      <vt:lpstr>CurrentEstimateUser</vt:lpstr>
      <vt:lpstr>CurrentSqlInstanceName</vt:lpstr>
      <vt:lpstr>'                0331'!Description</vt:lpstr>
      <vt:lpstr>'                0510'!Description</vt:lpstr>
      <vt:lpstr>'                0550'!Description</vt:lpstr>
      <vt:lpstr>'                0780'!Description</vt:lpstr>
      <vt:lpstr>'                0810'!Description</vt:lpstr>
      <vt:lpstr>'                0830'!Description</vt:lpstr>
      <vt:lpstr>'                0920'!Description</vt:lpstr>
      <vt:lpstr>'                0930'!Description</vt:lpstr>
      <vt:lpstr>'                0960'!Description</vt:lpstr>
      <vt:lpstr>'                0990'!Description</vt:lpstr>
      <vt:lpstr>'                1028'!Description</vt:lpstr>
      <vt:lpstr>'                1334'!Description</vt:lpstr>
      <vt:lpstr>'                2100'!Description</vt:lpstr>
      <vt:lpstr>'                2200'!Description</vt:lpstr>
      <vt:lpstr>'                2300'!Description</vt:lpstr>
      <vt:lpstr>'                2600'!Description</vt:lpstr>
      <vt:lpstr>JobSize</vt:lpstr>
      <vt:lpstr>JobUnitName</vt:lpstr>
      <vt:lpstr>'                0331'!Print_Area</vt:lpstr>
      <vt:lpstr>'                0510'!Print_Area</vt:lpstr>
      <vt:lpstr>'                0550'!Print_Area</vt:lpstr>
      <vt:lpstr>'                0780'!Print_Area</vt:lpstr>
      <vt:lpstr>'                0810'!Print_Area</vt:lpstr>
      <vt:lpstr>'                0830'!Print_Area</vt:lpstr>
      <vt:lpstr>'                0920'!Print_Area</vt:lpstr>
      <vt:lpstr>'                0930'!Print_Area</vt:lpstr>
      <vt:lpstr>'                0960'!Print_Area</vt:lpstr>
      <vt:lpstr>'                0990'!Print_Area</vt:lpstr>
      <vt:lpstr>'                1028'!Print_Area</vt:lpstr>
      <vt:lpstr>'                1334'!Print_Area</vt:lpstr>
      <vt:lpstr>'                2100'!Print_Area</vt:lpstr>
      <vt:lpstr>'                2200'!Print_Area</vt:lpstr>
      <vt:lpstr>'                2300'!Print_Area</vt:lpstr>
      <vt:lpstr>'                2600'!Print_Area</vt:lpstr>
      <vt:lpstr>'Addon Exception Audit'!Print_Area</vt:lpstr>
      <vt:lpstr>'Addon Validation'!Print_Area</vt:lpstr>
      <vt:lpstr>'Connectivity Audit'!Print_Area</vt:lpstr>
      <vt:lpstr>'Crosstab Summary'!Print_Area</vt:lpstr>
      <vt:lpstr>'                0331'!Print_Titles</vt:lpstr>
      <vt:lpstr>'                0510'!Print_Titles</vt:lpstr>
      <vt:lpstr>'                0550'!Print_Titles</vt:lpstr>
      <vt:lpstr>'                0780'!Print_Titles</vt:lpstr>
      <vt:lpstr>'                0810'!Print_Titles</vt:lpstr>
      <vt:lpstr>'                0830'!Print_Titles</vt:lpstr>
      <vt:lpstr>'                0920'!Print_Titles</vt:lpstr>
      <vt:lpstr>'                0930'!Print_Titles</vt:lpstr>
      <vt:lpstr>'                0960'!Print_Titles</vt:lpstr>
      <vt:lpstr>'                0990'!Print_Titles</vt:lpstr>
      <vt:lpstr>'                1028'!Print_Titles</vt:lpstr>
      <vt:lpstr>'                1334'!Print_Titles</vt:lpstr>
      <vt:lpstr>'                2100'!Print_Titles</vt:lpstr>
      <vt:lpstr>'                2200'!Print_Titles</vt:lpstr>
      <vt:lpstr>'                2300'!Print_Titles</vt:lpstr>
      <vt:lpstr>'                2600'!Print_Titles</vt:lpstr>
      <vt:lpstr>'Addon Exception Audit'!Print_Titles</vt:lpstr>
      <vt:lpstr>'Addon Validation'!Print_Titles</vt:lpstr>
      <vt:lpstr>'Crosstab Summary'!Print_Titles</vt:lpstr>
      <vt:lpstr>'                0331'!Quantity</vt:lpstr>
      <vt:lpstr>'                0510'!Quantity</vt:lpstr>
      <vt:lpstr>'                0550'!Quantity</vt:lpstr>
      <vt:lpstr>'                0780'!Quantity</vt:lpstr>
      <vt:lpstr>'                0810'!Quantity</vt:lpstr>
      <vt:lpstr>'                0830'!Quantity</vt:lpstr>
      <vt:lpstr>'                0920'!Quantity</vt:lpstr>
      <vt:lpstr>'                0930'!Quantity</vt:lpstr>
      <vt:lpstr>'                0960'!Quantity</vt:lpstr>
      <vt:lpstr>'                0990'!Quantity</vt:lpstr>
      <vt:lpstr>'                1028'!Quantity</vt:lpstr>
      <vt:lpstr>'                1334'!Quantity</vt:lpstr>
      <vt:lpstr>'                2100'!Quantity</vt:lpstr>
      <vt:lpstr>'                2200'!Quantity</vt:lpstr>
      <vt:lpstr>'                2300'!Quantity</vt:lpstr>
      <vt:lpstr>'                2600'!Quantity</vt:lpstr>
      <vt:lpstr>'                0331'!UnitName</vt:lpstr>
      <vt:lpstr>'                0510'!UnitName</vt:lpstr>
      <vt:lpstr>'                0550'!UnitName</vt:lpstr>
      <vt:lpstr>'                0780'!UnitName</vt:lpstr>
      <vt:lpstr>'                0810'!UnitName</vt:lpstr>
      <vt:lpstr>'                0830'!UnitName</vt:lpstr>
      <vt:lpstr>'                0920'!UnitName</vt:lpstr>
      <vt:lpstr>'                0930'!UnitName</vt:lpstr>
      <vt:lpstr>'                0960'!UnitName</vt:lpstr>
      <vt:lpstr>'                0990'!UnitName</vt:lpstr>
      <vt:lpstr>'                1028'!UnitName</vt:lpstr>
      <vt:lpstr>'                1334'!UnitName</vt:lpstr>
      <vt:lpstr>'                2100'!UnitName</vt:lpstr>
      <vt:lpstr>'                2200'!UnitName</vt:lpstr>
      <vt:lpstr>'                2300'!UnitName</vt:lpstr>
      <vt:lpstr>'                2600'!UnitName</vt:lpstr>
    </vt:vector>
  </TitlesOfParts>
  <Company>Nvisions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Crosstab Analysis with Optional Item Detail</dc:title>
  <dc:subject>Export Template for Sage Estimating</dc:subject>
  <dc:creator>Joe Callahan</dc:creator>
  <cp:lastModifiedBy>Microsoft</cp:lastModifiedBy>
  <cp:lastPrinted>2021-04-27T18:32:39Z</cp:lastPrinted>
  <dcterms:created xsi:type="dcterms:W3CDTF">2021-02-27T23:10:04Z</dcterms:created>
  <dcterms:modified xsi:type="dcterms:W3CDTF">2021-06-25T23:46:12Z</dcterms:modified>
</cp:coreProperties>
</file>