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A02FAE27-8B84-45DB-9BB3-0109DD499DB9}"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4" i="6" l="1"/>
  <c r="E163" i="6" s="1"/>
  <c r="D165" i="6"/>
  <c r="D164" i="6"/>
  <c r="D163" i="6"/>
  <c r="E161" i="6"/>
  <c r="E160" i="6" s="1"/>
  <c r="D162" i="6"/>
  <c r="D161" i="6"/>
  <c r="D160" i="6"/>
  <c r="E158" i="6"/>
  <c r="E157" i="6" s="1"/>
  <c r="D159" i="6"/>
  <c r="D158" i="6"/>
  <c r="D157" i="6"/>
  <c r="E154" i="6"/>
  <c r="E155" i="6"/>
  <c r="D156" i="6"/>
  <c r="D155" i="6"/>
  <c r="D154" i="6"/>
  <c r="E152" i="6"/>
  <c r="E151" i="6" s="1"/>
  <c r="D153" i="6"/>
  <c r="D152" i="6"/>
  <c r="D151" i="6"/>
  <c r="E148" i="6"/>
  <c r="D150" i="6"/>
  <c r="D149" i="6"/>
  <c r="D148" i="6"/>
  <c r="E144" i="6"/>
  <c r="D147" i="6"/>
  <c r="D146" i="6"/>
  <c r="D145" i="6"/>
  <c r="D144" i="6"/>
  <c r="D143" i="6"/>
  <c r="E138" i="6"/>
  <c r="E137" i="6" s="1"/>
  <c r="D142" i="6"/>
  <c r="D141" i="6"/>
  <c r="D140" i="6"/>
  <c r="D139" i="6"/>
  <c r="D138" i="6"/>
  <c r="D137" i="6"/>
  <c r="E135" i="6"/>
  <c r="E130" i="6" s="1"/>
  <c r="D136" i="6"/>
  <c r="D135" i="6"/>
  <c r="E133" i="6"/>
  <c r="D134" i="6"/>
  <c r="D133" i="6"/>
  <c r="E131" i="6"/>
  <c r="D132" i="6"/>
  <c r="D131" i="6"/>
  <c r="D130" i="6"/>
  <c r="E125" i="6"/>
  <c r="E128" i="6"/>
  <c r="D129" i="6"/>
  <c r="D128" i="6"/>
  <c r="E126" i="6"/>
  <c r="D127" i="6"/>
  <c r="D126" i="6"/>
  <c r="D125" i="6"/>
  <c r="E120" i="6"/>
  <c r="E121" i="6"/>
  <c r="D124" i="6"/>
  <c r="D123" i="6"/>
  <c r="D122" i="6"/>
  <c r="D121" i="6"/>
  <c r="D120" i="6"/>
  <c r="E115" i="6"/>
  <c r="D119" i="6"/>
  <c r="D118" i="6"/>
  <c r="D117" i="6"/>
  <c r="D116" i="6"/>
  <c r="D115" i="6"/>
  <c r="E113" i="6"/>
  <c r="D114" i="6"/>
  <c r="D113" i="6"/>
  <c r="E111" i="6"/>
  <c r="D112" i="6"/>
  <c r="D111" i="6"/>
  <c r="E109" i="6"/>
  <c r="D110" i="6"/>
  <c r="D109" i="6"/>
  <c r="D108" i="6"/>
  <c r="E101" i="6"/>
  <c r="E100" i="6" s="1"/>
  <c r="D107" i="6"/>
  <c r="D106" i="6"/>
  <c r="D105" i="6"/>
  <c r="D104" i="6"/>
  <c r="D103" i="6"/>
  <c r="D102" i="6"/>
  <c r="D101" i="6"/>
  <c r="D100" i="6"/>
  <c r="E98" i="6"/>
  <c r="E97" i="6" s="1"/>
  <c r="D99" i="6"/>
  <c r="D98" i="6"/>
  <c r="D97" i="6"/>
  <c r="E95" i="6"/>
  <c r="E92" i="6" s="1"/>
  <c r="D96" i="6"/>
  <c r="D95" i="6"/>
  <c r="E93" i="6"/>
  <c r="D94" i="6"/>
  <c r="D93" i="6"/>
  <c r="D92" i="6"/>
  <c r="E90" i="6"/>
  <c r="D91" i="6"/>
  <c r="D90" i="6"/>
  <c r="E88" i="6"/>
  <c r="D89" i="6"/>
  <c r="D88" i="6"/>
  <c r="E82" i="6"/>
  <c r="D87" i="6"/>
  <c r="D86" i="6"/>
  <c r="D85" i="6"/>
  <c r="D84" i="6"/>
  <c r="D83" i="6"/>
  <c r="D82" i="6"/>
  <c r="D81" i="6"/>
  <c r="E77" i="6"/>
  <c r="E76" i="6" s="1"/>
  <c r="D80" i="6"/>
  <c r="D79" i="6"/>
  <c r="D78" i="6"/>
  <c r="D77" i="6"/>
  <c r="D76" i="6"/>
  <c r="E74" i="6"/>
  <c r="D75" i="6"/>
  <c r="D74" i="6"/>
  <c r="E72" i="6"/>
  <c r="D73" i="6"/>
  <c r="D72" i="6"/>
  <c r="D71" i="6"/>
  <c r="E69" i="6"/>
  <c r="E68" i="6" s="1"/>
  <c r="D70" i="6"/>
  <c r="D69" i="6"/>
  <c r="D68" i="6"/>
  <c r="E61" i="6"/>
  <c r="E65" i="6"/>
  <c r="D67" i="6"/>
  <c r="D66" i="6"/>
  <c r="D65" i="6"/>
  <c r="E62" i="6"/>
  <c r="D64" i="6"/>
  <c r="D63" i="6"/>
  <c r="D62" i="6"/>
  <c r="D61" i="6"/>
  <c r="E59" i="6"/>
  <c r="E58" i="6" s="1"/>
  <c r="D60" i="6"/>
  <c r="D59" i="6"/>
  <c r="D58" i="6"/>
  <c r="E56" i="6"/>
  <c r="E55" i="6" s="1"/>
  <c r="D57" i="6"/>
  <c r="D56" i="6"/>
  <c r="D55" i="6"/>
  <c r="E52" i="6"/>
  <c r="E51" i="6" s="1"/>
  <c r="D54" i="6"/>
  <c r="D53" i="6"/>
  <c r="D52" i="6"/>
  <c r="D51" i="6"/>
  <c r="E49" i="6"/>
  <c r="E48" i="6" s="1"/>
  <c r="D50" i="6"/>
  <c r="D49" i="6"/>
  <c r="D48" i="6"/>
  <c r="E46" i="6"/>
  <c r="D47" i="6"/>
  <c r="D46" i="6"/>
  <c r="E43" i="6"/>
  <c r="D45" i="6"/>
  <c r="D44" i="6"/>
  <c r="D43" i="6"/>
  <c r="E41" i="6"/>
  <c r="D42" i="6"/>
  <c r="D41" i="6"/>
  <c r="E39" i="6"/>
  <c r="D40" i="6"/>
  <c r="D39" i="6"/>
  <c r="E36" i="6"/>
  <c r="D38" i="6"/>
  <c r="D37" i="6"/>
  <c r="D36" i="6"/>
  <c r="E34" i="6"/>
  <c r="D35" i="6"/>
  <c r="D34" i="6"/>
  <c r="E32" i="6"/>
  <c r="D33" i="6"/>
  <c r="D32" i="6"/>
  <c r="D31" i="6"/>
  <c r="E29" i="6"/>
  <c r="E21" i="6" s="1"/>
  <c r="D30" i="6"/>
  <c r="D29" i="6"/>
  <c r="E22" i="6"/>
  <c r="D28" i="6"/>
  <c r="D27" i="6"/>
  <c r="D26" i="6"/>
  <c r="D25" i="6"/>
  <c r="D24" i="6"/>
  <c r="D23" i="6"/>
  <c r="D22" i="6"/>
  <c r="D21" i="6"/>
  <c r="E18" i="6"/>
  <c r="D20" i="6"/>
  <c r="D19" i="6"/>
  <c r="D18" i="6"/>
  <c r="E16" i="6"/>
  <c r="D17" i="6"/>
  <c r="D16" i="6"/>
  <c r="E13" i="6"/>
  <c r="D15" i="6"/>
  <c r="D14" i="6"/>
  <c r="D13" i="6"/>
  <c r="E11" i="6"/>
  <c r="D12" i="6"/>
  <c r="D11" i="6"/>
  <c r="E8" i="6"/>
  <c r="D10" i="6"/>
  <c r="D9" i="6"/>
  <c r="D8" i="6"/>
  <c r="E5" i="6"/>
  <c r="E2" i="6" s="1"/>
  <c r="D7" i="6"/>
  <c r="D6" i="6"/>
  <c r="D5" i="6"/>
  <c r="E3" i="6"/>
  <c r="D4" i="6"/>
  <c r="D3" i="6"/>
  <c r="D2" i="6"/>
  <c r="F12" i="5"/>
  <c r="E12" i="5"/>
  <c r="F11" i="5"/>
  <c r="E11" i="5"/>
  <c r="F10" i="5"/>
  <c r="F9" i="5"/>
  <c r="E9" i="5"/>
  <c r="F8" i="5"/>
  <c r="F7" i="5"/>
  <c r="E7" i="5"/>
  <c r="F6" i="5"/>
  <c r="E6" i="5"/>
  <c r="F5" i="5"/>
  <c r="E5" i="5"/>
  <c r="F4" i="5"/>
  <c r="E4" i="5"/>
  <c r="F3" i="5"/>
  <c r="E3" i="5"/>
  <c r="E81" i="6" l="1"/>
  <c r="E166" i="6" s="1"/>
  <c r="E108" i="6"/>
  <c r="E71" i="6"/>
  <c r="E143" i="6"/>
  <c r="E31" i="6"/>
</calcChain>
</file>

<file path=xl/sharedStrings.xml><?xml version="1.0" encoding="utf-8"?>
<sst xmlns="http://schemas.openxmlformats.org/spreadsheetml/2006/main" count="303" uniqueCount="218">
  <si>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</si>
  <si>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</si>
  <si>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</si>
  <si>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</si>
  <si>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</si>
  <si>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</si>
  <si>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</si>
  <si>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</si>
  <si>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</si>
  <si>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</si>
  <si>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</si>
  <si>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</si>
  <si>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</si>
  <si>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</si>
  <si>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</si>
  <si>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</si>
  <si>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</si>
  <si>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</si>
  <si>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</si>
  <si>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</si>
  <si>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</si>
  <si>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</si>
  <si>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</si>
  <si>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</si>
  <si>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</si>
  <si>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</si>
  <si>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</si>
  <si>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</si>
  <si>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</si>
  <si>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</si>
  <si>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</si>
  <si>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</si>
  <si>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</si>
  <si>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</si>
  <si>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</si>
  <si>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</si>
  <si>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</si>
  <si>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</si>
  <si>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</si>
  <si>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</si>
  <si>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</si>
  <si>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</si>
  <si>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</si>
  <si>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031000.00 - Concrete Forming &amp; Accessories</t>
  </si>
  <si>
    <t>031113.15 - Column Formwork</t>
  </si>
  <si>
    <t>Column forms; square, job built; 36" x 36"; 4 uses</t>
  </si>
  <si>
    <t>sf</t>
  </si>
  <si>
    <t>031113.35 - Footing Formwork</t>
  </si>
  <si>
    <t>Footing forms, job built; continuous wall; 4 uses</t>
  </si>
  <si>
    <t>Footing forms, job built; column footing, spread; 4 uses</t>
  </si>
  <si>
    <t>031113.55 - Slab/Mat Formwork</t>
  </si>
  <si>
    <t>Slab forms, job built; edge; 6" high; 4 uses</t>
  </si>
  <si>
    <t>lf</t>
  </si>
  <si>
    <t>Slab forms, job built; edge; 12" high; 4 uses</t>
  </si>
  <si>
    <t>031113.65 - Wall Formwork</t>
  </si>
  <si>
    <t>Wall forms, job built; exterior; up to 8' high; 4 uses</t>
  </si>
  <si>
    <t>031113.90 - Miscellaneous Formwork</t>
  </si>
  <si>
    <t>Keyway form (5 uses); 2" x 4"</t>
  </si>
  <si>
    <t>Chamfer strip; wood; 3/4" wide</t>
  </si>
  <si>
    <t>031516.00 - Concrete Construction Joints</t>
  </si>
  <si>
    <t>Expansion joint, premolded, in slabs; polyethylene foam; 1/2" x 6"</t>
  </si>
  <si>
    <t>031550.00 - Miscellaneous Concrete Accessories</t>
  </si>
  <si>
    <t>Vapor barrier; 6 mil polyethylene</t>
  </si>
  <si>
    <t>Gravel porous fill, under floor slab, 3/4" stone</t>
  </si>
  <si>
    <t>cy</t>
  </si>
  <si>
    <t>032000.00 - Concrete Reinforcing</t>
  </si>
  <si>
    <t>032111.00 - Plain Steel Reinforcement Bars</t>
  </si>
  <si>
    <t>Wall rebar; concrete; #3 - #4</t>
  </si>
  <si>
    <t>ton</t>
  </si>
  <si>
    <t>Column rebar; #3 - #4</t>
  </si>
  <si>
    <t>Column rebar; #5 - #6</t>
  </si>
  <si>
    <t>Footing rebar; grade 60; #3 - #4</t>
  </si>
  <si>
    <t>Footing rebar; grade 60; #5 - #6</t>
  </si>
  <si>
    <t>Slab rebar; #3 - #4</t>
  </si>
  <si>
    <t>032211.00 - Plain Steel Welded Wire Fabric Reinforcing</t>
  </si>
  <si>
    <t>Slab wire mesh; standard; 6" x 6"; W1.4 x W1.4</t>
  </si>
  <si>
    <t>033000.00 - Cast-in-Place Concrete</t>
  </si>
  <si>
    <t>033100.15 - Column Concrete</t>
  </si>
  <si>
    <t>Column concrete; 2500 or 3000 psi; by pump</t>
  </si>
  <si>
    <t>033100.20 - Elevated Slab Concrete</t>
  </si>
  <si>
    <t>Elevated slab concrete; 2500 or 3000 psi; by pump</t>
  </si>
  <si>
    <t>033100.35 - Footing Concrete</t>
  </si>
  <si>
    <t>Continuous footing concrete; 2500 or 3000 psi; by chute</t>
  </si>
  <si>
    <t>Spread footing concrete; 2500 or 3000 psi; under 5 cy; by chute</t>
  </si>
  <si>
    <t>033100.55 - Slab/Mat Concrete</t>
  </si>
  <si>
    <t>Slab on grade concrete; 3500 or 4000 psi; by chute</t>
  </si>
  <si>
    <t>033100.65 - Wall Concrete</t>
  </si>
  <si>
    <t>Wall concrete; 2500 or 3000 psi; to 4'; by chute</t>
  </si>
  <si>
    <t>033529.00 - Tooled Concrete Finishing</t>
  </si>
  <si>
    <t>Floor finish; screed</t>
  </si>
  <si>
    <t>Wall finish; break ties and patch holes</t>
  </si>
  <si>
    <t>033923.00 - Membrane Concrete Curing</t>
  </si>
  <si>
    <t>Concrete curing; sprayed membrane; slabs</t>
  </si>
  <si>
    <t>036000.00 - Grouting</t>
  </si>
  <si>
    <t>036213.00 - Non-Metallic Non-Shrink Grouting</t>
  </si>
  <si>
    <t>Grouting for bases; non-shrink; non-metallic; 2" deep</t>
  </si>
  <si>
    <t>051000.00 - Structural Metal Framing</t>
  </si>
  <si>
    <t>051223.00 - Structural Steel for Buildings</t>
  </si>
  <si>
    <t>Structural steel; beams and girders, A-36; bolted</t>
  </si>
  <si>
    <t>Structural steel; tube; greater than 6" wide rectangular; heavy sections</t>
  </si>
  <si>
    <t>052000.00 - Metal Joists</t>
  </si>
  <si>
    <t>052119.00 - Open Web Steel Joist Framing</t>
  </si>
  <si>
    <t>Metal joist; K series</t>
  </si>
  <si>
    <t>053000.00 - Metal Decking</t>
  </si>
  <si>
    <t>053113.00 - Steel Floor Decking</t>
  </si>
  <si>
    <t>Metal deck; open type, galvanized; 1 1/2" deep; 20 ga</t>
  </si>
  <si>
    <t>055000.00 - Metal Fabrications</t>
  </si>
  <si>
    <t>055113.00 - Metal Pan Stairs</t>
  </si>
  <si>
    <t>Metal stair; pan type with cement fill, steel; per riser; tread; 4' wide</t>
  </si>
  <si>
    <t>each</t>
  </si>
  <si>
    <t>Metal stair; pan type with cement fill, steel; per riser; landing</t>
  </si>
  <si>
    <t>055213.00 - Pipe &amp; Tube Railings</t>
  </si>
  <si>
    <t>Railing, pipe; 1 1/2" dia, welded steel; 3-rail; galvanized</t>
  </si>
  <si>
    <t>Railing, pipe; 1 1/2" dia, welded steel; wall mounted, single rail; galvanized</t>
  </si>
  <si>
    <t>061000.00 - Rough Carpentry</t>
  </si>
  <si>
    <t>061100.10 - Blocking</t>
  </si>
  <si>
    <t>Blocking; steel construction; walls; 2" x 6"</t>
  </si>
  <si>
    <t>072000.00 - Thermal Protection</t>
  </si>
  <si>
    <t>072113.00 - Board Insulation</t>
  </si>
  <si>
    <t>Board insulation; polystyrene; wall; 2" thick, R8.33</t>
  </si>
  <si>
    <t>072116.00 - Blanket Insulation</t>
  </si>
  <si>
    <t>Batt insulation; wall, fiberglass; unfaced; 4" thick, R11</t>
  </si>
  <si>
    <t>078000.00 - Fire &amp; Smoke Protection</t>
  </si>
  <si>
    <t>078116.00 - Cementitious Fireproofing</t>
  </si>
  <si>
    <t>Fireproofing; sprayed on; 1" thick; on beams</t>
  </si>
  <si>
    <t>Fireproofing; sprayed on; 1" thick; on columns</t>
  </si>
  <si>
    <t>Fireproofing; sprayed on; 1" thick; on decks; fluted surface</t>
  </si>
  <si>
    <t>081000.00 - Doors &amp; Frames</t>
  </si>
  <si>
    <t>081213.00 - Hollow Metal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</si>
  <si>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</si>
  <si>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</si>
  <si>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</si>
  <si>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</si>
  <si>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</si>
  <si>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081313.00 - Hollow Metal Doors</t>
  </si>
  <si>
    <t>Flush hollow metal door; heavy duty, unrated; 18 ga; 1 3/4" thick; 3'-0" x 7'-0"</t>
  </si>
  <si>
    <t>081416.00 - Flush Wood Doors</t>
  </si>
  <si>
    <t>Wood door; solid core; 1 3/4" thick; birch faced; 3'-0" x 7'-0"</t>
  </si>
  <si>
    <t>083000.00 - Specialty Doors &amp; Frames</t>
  </si>
  <si>
    <t>083326.00 - Overhead Coiling Grilles</t>
  </si>
  <si>
    <t>Top coiling grille, manually operated, steel or aluminum; opening; 6' high x 16' wide</t>
  </si>
  <si>
    <t>083613.00 - Sectional Doors</t>
  </si>
  <si>
    <t>Sectional metal overhead door, complete; commercial grade; 12' x 12'</t>
  </si>
  <si>
    <t>085000.00 - Windows</t>
  </si>
  <si>
    <t>085123.00 - Steel Windows</t>
  </si>
  <si>
    <t>Steel window, primed; industrial; fixed sash</t>
  </si>
  <si>
    <t>087000.00 - Hardware</t>
  </si>
  <si>
    <t>087100.00 - Door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</si>
  <si>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</si>
  <si>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</si>
  <si>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</si>
  <si>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</si>
  <si>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</si>
  <si>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</si>
  <si>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</si>
  <si>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092000.00 - Plaster &amp; Gypsum Board</t>
  </si>
  <si>
    <t>092213.00 - Metal Furring</t>
  </si>
  <si>
    <t>Metal framing; furring; on walls; 7/8" channel; 16" o.c.</t>
  </si>
  <si>
    <t>092216.00 - Non-Structural Metal Framing</t>
  </si>
  <si>
    <t>Metal framing; studs, non-load bearing, galvanized; 3 5/8"; 20 ga; 16" o.c.</t>
  </si>
  <si>
    <t>092423.00 - Cement Stucco</t>
  </si>
  <si>
    <t>Scratch coat; for ceramic tile</t>
  </si>
  <si>
    <t>sy</t>
  </si>
  <si>
    <t>092900.00 - Gypsum Board</t>
  </si>
  <si>
    <t>Drywall; plasterboard; 5/8"; nailed or screwed to walls</t>
  </si>
  <si>
    <t>Drywall; add for fire resistant</t>
  </si>
  <si>
    <t>Drywall; add for water resistant</t>
  </si>
  <si>
    <t>Drywall; add for taping and finishing joints; average</t>
  </si>
  <si>
    <t>093000.00 - Tiling</t>
  </si>
  <si>
    <t>093013.00 - Ceramic Tiling</t>
  </si>
  <si>
    <t>Tile; glazed ceramic wall; 4 1/4" x 4 1/4"; average</t>
  </si>
  <si>
    <t>Tile; glazed ceramic base; 4 1/4" high; average</t>
  </si>
  <si>
    <t>Tile; unglazed ceramic flooring; portland cement bed, cushion edge, face mounted; 2" x 2"</t>
  </si>
  <si>
    <t>095000.00 - Ceilings</t>
  </si>
  <si>
    <t>095113.00 - Acoustical Panel Ceilings</t>
  </si>
  <si>
    <t>Acoustical panels; mineral fiber; 3/4" thick; 2' x 2'</t>
  </si>
  <si>
    <t>095323.00 - Metal Acoustical Ceiling Suspension Assemblies</t>
  </si>
  <si>
    <t>Ceiling suspension system; T-bar; 2' x 2'</t>
  </si>
  <si>
    <t>096000.00 - Flooring</t>
  </si>
  <si>
    <t>096513.00 - Resilient Base &amp; Accessories</t>
  </si>
  <si>
    <t>Resilient wall base, vinyl; group 1; 4" high</t>
  </si>
  <si>
    <t>096519.00 - Resilient Tile Flooring</t>
  </si>
  <si>
    <t>Resilient flooring; solid vinyl tile, 1/8" thick, 12" x 12"; solid colors</t>
  </si>
  <si>
    <t>096813.00 - Tile Carpeting</t>
  </si>
  <si>
    <t>Carpet; tile; foam backed; average</t>
  </si>
  <si>
    <t>099000.00 - Painting &amp; Coating</t>
  </si>
  <si>
    <t>099123.00 - Interior Painting</t>
  </si>
  <si>
    <t>Paint ceilings; spray; first coat; average</t>
  </si>
  <si>
    <t>Paint ceilings; spray; second coat; average</t>
  </si>
  <si>
    <t>Paint walls; spray; first coat; average</t>
  </si>
  <si>
    <t>Paint walls; spray; second coat; average</t>
  </si>
  <si>
    <t>102000.00 - Interior Specialties</t>
  </si>
  <si>
    <t>102113.13 - Metal Toilet Compartments</t>
  </si>
  <si>
    <t>Toilet partition; metal; floor mounted</t>
  </si>
  <si>
    <t>Toilet partition; wheelchair accessible; painted metal; floor mounted</t>
  </si>
  <si>
    <t>Toilet partition; urinal screen; painted metal; floor mounted</t>
  </si>
  <si>
    <t>102813.00 - Toilet Accessories</t>
  </si>
  <si>
    <t>Grab bar, wall mounted; 1 1/2" dia; stainless steel; 36" long</t>
  </si>
  <si>
    <t>Grab bar, wall mounted; 1 1/2" dia; stainless steel; 42" long</t>
  </si>
  <si>
    <t>133000.00 - Special Structures</t>
  </si>
  <si>
    <t>133419.00 - Metal Building Systems</t>
  </si>
  <si>
    <t>Pre-engineered metal building; 100' x 150'; 25' eave height</t>
  </si>
  <si>
    <t>210000.00 - Fire Suppression - General</t>
  </si>
  <si>
    <t>210000.01 - Fire Suppression - Subcontractors</t>
  </si>
  <si>
    <t>Fire Suppression Quote</t>
  </si>
  <si>
    <t>gsf</t>
  </si>
  <si>
    <t>220000.00 - Plumbing - General</t>
  </si>
  <si>
    <t>220000.01 - Plumbing - Subcontractors</t>
  </si>
  <si>
    <t>Plumbing Quote</t>
  </si>
  <si>
    <t>230000.00 - HVAC - General</t>
  </si>
  <si>
    <t>230000.01 - HVAC - Subcontractors</t>
  </si>
  <si>
    <t>HVAC Quote</t>
  </si>
  <si>
    <t>260000.00 - Electrical - General</t>
  </si>
  <si>
    <t>260000.01 - Electrical - Subcontractors</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</si>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</sst>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5">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2E544-F147-4AEF-BB70-D7444E69E686}">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6222E544-F147-4AEF-BB70-D7444E69E686}"/>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4AAE-40D7-4EC8-B862-8B205527C591}">
  <sheetPr>
    <outlinePr summaryBelow="0"/>
    <pageSetUpPr fitToPage="1"/>
  </sheetPr>
  <dimension ref="A1:E166"/>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54" customWidth="1"/>
    <col min="3" max="3" width="9.140625" style="1"/>
    <col min="4" max="4" width="14.7109375" style="63" customWidth="1"/>
    <col min="5" max="5" width="16.7109375" style="68" customWidth="1"/>
  </cols>
  <sheetData>
    <row r="1" spans="1:5" s="74" customFormat="1" x14ac:dyDescent="0.25">
      <c r="A1" s="69" t="s">
        <v>18</v>
      </c>
      <c r="B1" s="70" t="s">
        <v>215</v>
      </c>
      <c r="C1" s="71" t="s">
        <v>216</v>
      </c>
      <c r="D1" s="72" t="s">
        <v>217</v>
      </c>
      <c r="E1" s="73" t="s">
        <v>19</v>
      </c>
    </row>
    <row r="2" spans="1:5" s="44" customFormat="1" ht="18" customHeight="1" collapsed="1" x14ac:dyDescent="0.25">
      <c r="A2" s="45" t="s">
        <v>43</v>
      </c>
      <c r="B2" s="50">
        <v>0</v>
      </c>
      <c r="C2" s="55"/>
      <c r="D2" s="59" t="str">
        <f>IF(AND(SUM(B2)&lt;&gt;0,TRIM(C2)&lt;&gt;""),E2/B2,"")</f>
        <v/>
      </c>
      <c r="E2" s="64">
        <f>SUM(E3,E5,E8,E11,E13,E16,E18)</f>
        <v>167612.07712000003</v>
      </c>
    </row>
    <row r="3" spans="1:5" s="46" customFormat="1" ht="18" hidden="1" customHeight="1" outlineLevel="1" collapsed="1" x14ac:dyDescent="0.25">
      <c r="A3" s="47" t="s">
        <v>44</v>
      </c>
      <c r="B3" s="51">
        <v>0</v>
      </c>
      <c r="C3" s="56"/>
      <c r="D3" s="60" t="str">
        <f>IF(AND(SUM(B3)&lt;&gt;0,TRIM(C3)&lt;&gt;""),E3/B3,"")</f>
        <v/>
      </c>
      <c r="E3" s="65">
        <f>SUM(E4:E4)</f>
        <v>18149.39415</v>
      </c>
    </row>
    <row r="4" spans="1:5" s="15" customFormat="1" hidden="1" outlineLevel="2" x14ac:dyDescent="0.25">
      <c r="A4" s="48" t="s">
        <v>45</v>
      </c>
      <c r="B4" s="52">
        <v>1055.2049999999999</v>
      </c>
      <c r="C4" s="57" t="s">
        <v>46</v>
      </c>
      <c r="D4" s="61">
        <f>IF(SUM(B4)&lt;&gt;0,E4/B4,"")</f>
        <v>17.199875047976462</v>
      </c>
      <c r="E4" s="66">
        <v>18149.39415</v>
      </c>
    </row>
    <row r="5" spans="1:5" s="46" customFormat="1" ht="18" hidden="1" customHeight="1" outlineLevel="1" collapsed="1" x14ac:dyDescent="0.25">
      <c r="A5" s="47" t="s">
        <v>47</v>
      </c>
      <c r="B5" s="51">
        <v>0</v>
      </c>
      <c r="C5" s="56"/>
      <c r="D5" s="60" t="str">
        <f>IF(AND(SUM(B5)&lt;&gt;0,TRIM(C5)&lt;&gt;""),E5/B5,"")</f>
        <v/>
      </c>
      <c r="E5" s="65">
        <f>SUM(E6:E7)</f>
        <v>21602.324479999999</v>
      </c>
    </row>
    <row r="6" spans="1:5" s="15" customFormat="1" hidden="1" outlineLevel="2" x14ac:dyDescent="0.25">
      <c r="A6" s="48" t="s">
        <v>48</v>
      </c>
      <c r="B6" s="52">
        <v>1170</v>
      </c>
      <c r="C6" s="57" t="s">
        <v>46</v>
      </c>
      <c r="D6" s="61">
        <f>IF(SUM(B6)&lt;&gt;0,E6/B6,"")</f>
        <v>11.641546717948717</v>
      </c>
      <c r="E6" s="66">
        <v>13620.60966</v>
      </c>
    </row>
    <row r="7" spans="1:5" s="15" customFormat="1" hidden="1" outlineLevel="2" x14ac:dyDescent="0.25">
      <c r="A7" s="48" t="s">
        <v>49</v>
      </c>
      <c r="B7" s="52">
        <v>582</v>
      </c>
      <c r="C7" s="57" t="s">
        <v>46</v>
      </c>
      <c r="D7" s="61">
        <f>IF(SUM(B7)&lt;&gt;0,E7/B7,"")</f>
        <v>13.714286632302406</v>
      </c>
      <c r="E7" s="66">
        <v>7981.7148200000001</v>
      </c>
    </row>
    <row r="8" spans="1:5" s="46" customFormat="1" ht="18" hidden="1" customHeight="1" outlineLevel="1" collapsed="1" x14ac:dyDescent="0.25">
      <c r="A8" s="47" t="s">
        <v>50</v>
      </c>
      <c r="B8" s="51">
        <v>0</v>
      </c>
      <c r="C8" s="56"/>
      <c r="D8" s="60" t="str">
        <f>IF(AND(SUM(B8)&lt;&gt;0,TRIM(C8)&lt;&gt;""),E8/B8,"")</f>
        <v/>
      </c>
      <c r="E8" s="65">
        <f>SUM(E9:E10)</f>
        <v>1640.3286499999999</v>
      </c>
    </row>
    <row r="9" spans="1:5" s="15" customFormat="1" hidden="1" outlineLevel="2" x14ac:dyDescent="0.25">
      <c r="A9" s="48" t="s">
        <v>51</v>
      </c>
      <c r="B9" s="52">
        <v>99</v>
      </c>
      <c r="C9" s="57" t="s">
        <v>52</v>
      </c>
      <c r="D9" s="61">
        <f>IF(SUM(B9)&lt;&gt;0,E9/B9,"")</f>
        <v>10.92457696969697</v>
      </c>
      <c r="E9" s="66">
        <v>1081.5331200000001</v>
      </c>
    </row>
    <row r="10" spans="1:5" s="15" customFormat="1" hidden="1" outlineLevel="2" x14ac:dyDescent="0.25">
      <c r="A10" s="48" t="s">
        <v>53</v>
      </c>
      <c r="B10" s="52">
        <v>48</v>
      </c>
      <c r="C10" s="57" t="s">
        <v>52</v>
      </c>
      <c r="D10" s="61">
        <f>IF(SUM(B10)&lt;&gt;0,E10/B10,"")</f>
        <v>11.641573541666666</v>
      </c>
      <c r="E10" s="66">
        <v>558.79552999999999</v>
      </c>
    </row>
    <row r="11" spans="1:5" s="46" customFormat="1" ht="18" hidden="1" customHeight="1" outlineLevel="1" collapsed="1" x14ac:dyDescent="0.25">
      <c r="A11" s="47" t="s">
        <v>54</v>
      </c>
      <c r="B11" s="51">
        <v>0</v>
      </c>
      <c r="C11" s="56"/>
      <c r="D11" s="60" t="str">
        <f>IF(AND(SUM(B11)&lt;&gt;0,TRIM(C11)&lt;&gt;""),E11/B11,"")</f>
        <v/>
      </c>
      <c r="E11" s="65">
        <f>SUM(E12:E12)</f>
        <v>70771.495970000004</v>
      </c>
    </row>
    <row r="12" spans="1:5" s="15" customFormat="1" hidden="1" outlineLevel="2" x14ac:dyDescent="0.25">
      <c r="A12" s="48" t="s">
        <v>55</v>
      </c>
      <c r="B12" s="52">
        <v>5850</v>
      </c>
      <c r="C12" s="57" t="s">
        <v>46</v>
      </c>
      <c r="D12" s="61">
        <f>IF(SUM(B12)&lt;&gt;0,E12/B12,"")</f>
        <v>12.09769161880342</v>
      </c>
      <c r="E12" s="66">
        <v>70771.495970000004</v>
      </c>
    </row>
    <row r="13" spans="1:5" s="46" customFormat="1" ht="18" hidden="1" customHeight="1" outlineLevel="1" collapsed="1" x14ac:dyDescent="0.25">
      <c r="A13" s="47" t="s">
        <v>56</v>
      </c>
      <c r="B13" s="51">
        <v>0</v>
      </c>
      <c r="C13" s="56"/>
      <c r="D13" s="60" t="str">
        <f>IF(AND(SUM(B13)&lt;&gt;0,TRIM(C13)&lt;&gt;""),E13/B13,"")</f>
        <v/>
      </c>
      <c r="E13" s="65">
        <f>SUM(E14:E15)</f>
        <v>5073.7475400000003</v>
      </c>
    </row>
    <row r="14" spans="1:5" s="15" customFormat="1" hidden="1" outlineLevel="2" x14ac:dyDescent="0.25">
      <c r="A14" s="48" t="s">
        <v>57</v>
      </c>
      <c r="B14" s="52">
        <v>585</v>
      </c>
      <c r="C14" s="57" t="s">
        <v>52</v>
      </c>
      <c r="D14" s="61">
        <f>IF(SUM(B14)&lt;&gt;0,E14/B14,"")</f>
        <v>6.3261298119658127</v>
      </c>
      <c r="E14" s="66">
        <v>3700.7859400000002</v>
      </c>
    </row>
    <row r="15" spans="1:5" s="15" customFormat="1" hidden="1" outlineLevel="2" x14ac:dyDescent="0.25">
      <c r="A15" s="48" t="s">
        <v>58</v>
      </c>
      <c r="B15" s="52">
        <v>444.63600000000002</v>
      </c>
      <c r="C15" s="57" t="s">
        <v>52</v>
      </c>
      <c r="D15" s="61">
        <f>IF(SUM(B15)&lt;&gt;0,E15/B15,"")</f>
        <v>3.0878327440872986</v>
      </c>
      <c r="E15" s="66">
        <v>1372.9616000000001</v>
      </c>
    </row>
    <row r="16" spans="1:5" s="46" customFormat="1" ht="18" hidden="1" customHeight="1" outlineLevel="1" collapsed="1" x14ac:dyDescent="0.25">
      <c r="A16" s="47" t="s">
        <v>59</v>
      </c>
      <c r="B16" s="51">
        <v>0</v>
      </c>
      <c r="C16" s="56"/>
      <c r="D16" s="60" t="str">
        <f>IF(AND(SUM(B16)&lt;&gt;0,TRIM(C16)&lt;&gt;""),E16/B16,"")</f>
        <v/>
      </c>
      <c r="E16" s="65">
        <f>SUM(E17:E17)</f>
        <v>2363.7454500000003</v>
      </c>
    </row>
    <row r="17" spans="1:5" s="15" customFormat="1" hidden="1" outlineLevel="2" x14ac:dyDescent="0.25">
      <c r="A17" s="48" t="s">
        <v>60</v>
      </c>
      <c r="B17" s="52">
        <v>550</v>
      </c>
      <c r="C17" s="57" t="s">
        <v>52</v>
      </c>
      <c r="D17" s="61">
        <f>IF(SUM(B17)&lt;&gt;0,E17/B17,"")</f>
        <v>4.2977190000000007</v>
      </c>
      <c r="E17" s="66">
        <v>2363.7454500000003</v>
      </c>
    </row>
    <row r="18" spans="1:5" s="46" customFormat="1" ht="18" hidden="1" customHeight="1" outlineLevel="1" collapsed="1" x14ac:dyDescent="0.25">
      <c r="A18" s="47" t="s">
        <v>61</v>
      </c>
      <c r="B18" s="51">
        <v>0</v>
      </c>
      <c r="C18" s="56"/>
      <c r="D18" s="60" t="str">
        <f>IF(AND(SUM(B18)&lt;&gt;0,TRIM(C18)&lt;&gt;""),E18/B18,"")</f>
        <v/>
      </c>
      <c r="E18" s="65">
        <f>SUM(E19:E20)</f>
        <v>48011.04088</v>
      </c>
    </row>
    <row r="19" spans="1:5" s="15" customFormat="1" hidden="1" outlineLevel="2" x14ac:dyDescent="0.25">
      <c r="A19" s="48" t="s">
        <v>62</v>
      </c>
      <c r="B19" s="52">
        <v>13673</v>
      </c>
      <c r="C19" s="57" t="s">
        <v>46</v>
      </c>
      <c r="D19" s="61">
        <f>IF(SUM(B19)&lt;&gt;0,E19/B19,"")</f>
        <v>0.37298358809332255</v>
      </c>
      <c r="E19" s="66">
        <v>5099.8045999999995</v>
      </c>
    </row>
    <row r="20" spans="1:5" s="15" customFormat="1" hidden="1" outlineLevel="2" x14ac:dyDescent="0.25">
      <c r="A20" s="48" t="s">
        <v>63</v>
      </c>
      <c r="B20" s="52">
        <v>258.11200000000002</v>
      </c>
      <c r="C20" s="57" t="s">
        <v>64</v>
      </c>
      <c r="D20" s="61">
        <f>IF(SUM(B20)&lt;&gt;0,E20/B20,"")</f>
        <v>166.25045050210758</v>
      </c>
      <c r="E20" s="66">
        <v>42911.236279999997</v>
      </c>
    </row>
    <row r="21" spans="1:5" s="44" customFormat="1" ht="18" customHeight="1" collapsed="1" x14ac:dyDescent="0.25">
      <c r="A21" s="45" t="s">
        <v>65</v>
      </c>
      <c r="B21" s="50">
        <v>0</v>
      </c>
      <c r="C21" s="55"/>
      <c r="D21" s="59" t="str">
        <f>IF(AND(SUM(B21)&lt;&gt;0,TRIM(C21)&lt;&gt;""),E21/B21,"")</f>
        <v/>
      </c>
      <c r="E21" s="64">
        <f>SUM(E22,E29)</f>
        <v>41830.604070000001</v>
      </c>
    </row>
    <row r="22" spans="1:5" s="46" customFormat="1" ht="18" hidden="1" customHeight="1" outlineLevel="1" collapsed="1" x14ac:dyDescent="0.25">
      <c r="A22" s="47" t="s">
        <v>66</v>
      </c>
      <c r="B22" s="51">
        <v>0</v>
      </c>
      <c r="C22" s="56"/>
      <c r="D22" s="60" t="str">
        <f>IF(AND(SUM(B22)&lt;&gt;0,TRIM(C22)&lt;&gt;""),E22/B22,"")</f>
        <v/>
      </c>
      <c r="E22" s="65">
        <f>SUM(E23:E28)</f>
        <v>39386.19008</v>
      </c>
    </row>
    <row r="23" spans="1:5" s="15" customFormat="1" hidden="1" outlineLevel="2" x14ac:dyDescent="0.25">
      <c r="A23" s="48" t="s">
        <v>67</v>
      </c>
      <c r="B23" s="52">
        <v>0.86</v>
      </c>
      <c r="C23" s="57" t="s">
        <v>68</v>
      </c>
      <c r="D23" s="61">
        <f>IF(SUM(B23)&lt;&gt;0,E23/B23,"")</f>
        <v>3721.4210348837209</v>
      </c>
      <c r="E23" s="66">
        <v>3200.42209</v>
      </c>
    </row>
    <row r="24" spans="1:5" s="15" customFormat="1" hidden="1" outlineLevel="2" x14ac:dyDescent="0.25">
      <c r="A24" s="48" t="s">
        <v>69</v>
      </c>
      <c r="B24" s="52">
        <v>0.27200000000000002</v>
      </c>
      <c r="C24" s="57" t="s">
        <v>68</v>
      </c>
      <c r="D24" s="61">
        <f>IF(SUM(B24)&lt;&gt;0,E24/B24,"")</f>
        <v>5304.693419117647</v>
      </c>
      <c r="E24" s="66">
        <v>1442.87661</v>
      </c>
    </row>
    <row r="25" spans="1:5" s="15" customFormat="1" hidden="1" outlineLevel="2" x14ac:dyDescent="0.25">
      <c r="A25" s="48" t="s">
        <v>70</v>
      </c>
      <c r="B25" s="52">
        <v>0.38300000000000001</v>
      </c>
      <c r="C25" s="57" t="s">
        <v>68</v>
      </c>
      <c r="D25" s="61">
        <f>IF(SUM(B25)&lt;&gt;0,E25/B25,"")</f>
        <v>4344.445274151436</v>
      </c>
      <c r="E25" s="66">
        <v>1663.92254</v>
      </c>
    </row>
    <row r="26" spans="1:5" s="15" customFormat="1" hidden="1" outlineLevel="2" x14ac:dyDescent="0.25">
      <c r="A26" s="48" t="s">
        <v>71</v>
      </c>
      <c r="B26" s="52">
        <v>1.2350000000000001</v>
      </c>
      <c r="C26" s="57" t="s">
        <v>68</v>
      </c>
      <c r="D26" s="61">
        <f>IF(SUM(B26)&lt;&gt;0,E26/B26,"")</f>
        <v>3985.3149797570845</v>
      </c>
      <c r="E26" s="66">
        <v>4921.8639999999996</v>
      </c>
    </row>
    <row r="27" spans="1:5" s="15" customFormat="1" hidden="1" outlineLevel="2" x14ac:dyDescent="0.25">
      <c r="A27" s="48" t="s">
        <v>72</v>
      </c>
      <c r="B27" s="52">
        <v>0.98599999999999999</v>
      </c>
      <c r="C27" s="57" t="s">
        <v>68</v>
      </c>
      <c r="D27" s="61">
        <f>IF(SUM(B27)&lt;&gt;0,E27/B27,"")</f>
        <v>3464.8442393509131</v>
      </c>
      <c r="E27" s="66">
        <v>3416.3364200000001</v>
      </c>
    </row>
    <row r="28" spans="1:5" s="15" customFormat="1" hidden="1" outlineLevel="2" x14ac:dyDescent="0.25">
      <c r="A28" s="48" t="s">
        <v>73</v>
      </c>
      <c r="B28" s="52">
        <v>6.2080000000000002</v>
      </c>
      <c r="C28" s="57" t="s">
        <v>68</v>
      </c>
      <c r="D28" s="61">
        <f>IF(SUM(B28)&lt;&gt;0,E28/B28,"")</f>
        <v>3985.3041913659795</v>
      </c>
      <c r="E28" s="66">
        <v>24740.76842</v>
      </c>
    </row>
    <row r="29" spans="1:5" s="46" customFormat="1" ht="18" hidden="1" customHeight="1" outlineLevel="1" collapsed="1" x14ac:dyDescent="0.25">
      <c r="A29" s="47" t="s">
        <v>74</v>
      </c>
      <c r="B29" s="51">
        <v>0</v>
      </c>
      <c r="C29" s="56"/>
      <c r="D29" s="60" t="str">
        <f>IF(AND(SUM(B29)&lt;&gt;0,TRIM(C29)&lt;&gt;""),E29/B29,"")</f>
        <v/>
      </c>
      <c r="E29" s="65">
        <f>SUM(E30:E30)</f>
        <v>2444.41399</v>
      </c>
    </row>
    <row r="30" spans="1:5" s="15" customFormat="1" hidden="1" outlineLevel="2" x14ac:dyDescent="0.25">
      <c r="A30" s="48" t="s">
        <v>75</v>
      </c>
      <c r="B30" s="52">
        <v>3125</v>
      </c>
      <c r="C30" s="57" t="s">
        <v>46</v>
      </c>
      <c r="D30" s="61">
        <f>IF(SUM(B30)&lt;&gt;0,E30/B30,"")</f>
        <v>0.78221247680000006</v>
      </c>
      <c r="E30" s="66">
        <v>2444.41399</v>
      </c>
    </row>
    <row r="31" spans="1:5" s="44" customFormat="1" ht="18" customHeight="1" collapsed="1" x14ac:dyDescent="0.25">
      <c r="A31" s="45" t="s">
        <v>76</v>
      </c>
      <c r="B31" s="50">
        <v>0</v>
      </c>
      <c r="C31" s="55"/>
      <c r="D31" s="59" t="str">
        <f>IF(AND(SUM(B31)&lt;&gt;0,TRIM(C31)&lt;&gt;""),E31/B31,"")</f>
        <v/>
      </c>
      <c r="E31" s="64">
        <f>SUM(E32,E34,E36,E39,E41,E43,E46)</f>
        <v>126339.65281999999</v>
      </c>
    </row>
    <row r="32" spans="1:5" s="46" customFormat="1" ht="18" hidden="1" customHeight="1" outlineLevel="1" collapsed="1" x14ac:dyDescent="0.25">
      <c r="A32" s="47" t="s">
        <v>77</v>
      </c>
      <c r="B32" s="51">
        <v>0</v>
      </c>
      <c r="C32" s="56"/>
      <c r="D32" s="60" t="str">
        <f>IF(AND(SUM(B32)&lt;&gt;0,TRIM(C32)&lt;&gt;""),E32/B32,"")</f>
        <v/>
      </c>
      <c r="E32" s="65">
        <f>SUM(E33:E33)</f>
        <v>6940.0484399999996</v>
      </c>
    </row>
    <row r="33" spans="1:5" s="15" customFormat="1" hidden="1" outlineLevel="2" x14ac:dyDescent="0.25">
      <c r="A33" s="48" t="s">
        <v>78</v>
      </c>
      <c r="B33" s="52">
        <v>22.614000000000001</v>
      </c>
      <c r="C33" s="57" t="s">
        <v>64</v>
      </c>
      <c r="D33" s="61">
        <f>IF(SUM(B33)&lt;&gt;0,E33/B33,"")</f>
        <v>306.89167949058105</v>
      </c>
      <c r="E33" s="66">
        <v>6940.0484399999996</v>
      </c>
    </row>
    <row r="34" spans="1:5" s="46" customFormat="1" ht="18" hidden="1" customHeight="1" outlineLevel="1" collapsed="1" x14ac:dyDescent="0.25">
      <c r="A34" s="47" t="s">
        <v>79</v>
      </c>
      <c r="B34" s="51">
        <v>0</v>
      </c>
      <c r="C34" s="56"/>
      <c r="D34" s="60" t="str">
        <f>IF(AND(SUM(B34)&lt;&gt;0,TRIM(C34)&lt;&gt;""),E34/B34,"")</f>
        <v/>
      </c>
      <c r="E34" s="65">
        <f>SUM(E35:E35)</f>
        <v>9330.0790099999995</v>
      </c>
    </row>
    <row r="35" spans="1:5" s="15" customFormat="1" hidden="1" outlineLevel="2" x14ac:dyDescent="0.25">
      <c r="A35" s="48" t="s">
        <v>80</v>
      </c>
      <c r="B35" s="52">
        <v>40.991999999999997</v>
      </c>
      <c r="C35" s="57" t="s">
        <v>64</v>
      </c>
      <c r="D35" s="61">
        <f>IF(SUM(B35)&lt;&gt;0,E35/B35,"")</f>
        <v>227.60731386612022</v>
      </c>
      <c r="E35" s="66">
        <v>9330.0790099999995</v>
      </c>
    </row>
    <row r="36" spans="1:5" s="46" customFormat="1" ht="18" hidden="1" customHeight="1" outlineLevel="1" collapsed="1" x14ac:dyDescent="0.25">
      <c r="A36" s="47" t="s">
        <v>81</v>
      </c>
      <c r="B36" s="51">
        <v>0</v>
      </c>
      <c r="C36" s="56"/>
      <c r="D36" s="60" t="str">
        <f>IF(AND(SUM(B36)&lt;&gt;0,TRIM(C36)&lt;&gt;""),E36/B36,"")</f>
        <v/>
      </c>
      <c r="E36" s="65">
        <f>SUM(E37:E38)</f>
        <v>11011.72263</v>
      </c>
    </row>
    <row r="37" spans="1:5" s="15" customFormat="1" hidden="1" outlineLevel="2" x14ac:dyDescent="0.25">
      <c r="A37" s="48" t="s">
        <v>82</v>
      </c>
      <c r="B37" s="52">
        <v>28.888999999999999</v>
      </c>
      <c r="C37" s="57" t="s">
        <v>64</v>
      </c>
      <c r="D37" s="61">
        <f>IF(SUM(B37)&lt;&gt;0,E37/B37,"")</f>
        <v>195.86162968603966</v>
      </c>
      <c r="E37" s="66">
        <v>5658.2466199999999</v>
      </c>
    </row>
    <row r="38" spans="1:5" s="15" customFormat="1" hidden="1" outlineLevel="2" x14ac:dyDescent="0.25">
      <c r="A38" s="48" t="s">
        <v>83</v>
      </c>
      <c r="B38" s="52">
        <v>27.332999999999998</v>
      </c>
      <c r="C38" s="57" t="s">
        <v>64</v>
      </c>
      <c r="D38" s="61">
        <f>IF(SUM(B38)&lt;&gt;0,E38/B38,"")</f>
        <v>195.86126696667034</v>
      </c>
      <c r="E38" s="66">
        <v>5353.4760100000003</v>
      </c>
    </row>
    <row r="39" spans="1:5" s="46" customFormat="1" ht="18" hidden="1" customHeight="1" outlineLevel="1" collapsed="1" x14ac:dyDescent="0.25">
      <c r="A39" s="47" t="s">
        <v>84</v>
      </c>
      <c r="B39" s="51">
        <v>0</v>
      </c>
      <c r="C39" s="56"/>
      <c r="D39" s="60" t="str">
        <f>IF(AND(SUM(B39)&lt;&gt;0,TRIM(C39)&lt;&gt;""),E39/B39,"")</f>
        <v/>
      </c>
      <c r="E39" s="65">
        <f>SUM(E40:E40)</f>
        <v>51513.314279999999</v>
      </c>
    </row>
    <row r="40" spans="1:5" s="15" customFormat="1" hidden="1" outlineLevel="2" x14ac:dyDescent="0.25">
      <c r="A40" s="48" t="s">
        <v>85</v>
      </c>
      <c r="B40" s="52">
        <v>259.89</v>
      </c>
      <c r="C40" s="57" t="s">
        <v>64</v>
      </c>
      <c r="D40" s="61">
        <f>IF(SUM(B40)&lt;&gt;0,E40/B40,"")</f>
        <v>198.2119907653238</v>
      </c>
      <c r="E40" s="66">
        <v>51513.314279999999</v>
      </c>
    </row>
    <row r="41" spans="1:5" s="46" customFormat="1" ht="18" hidden="1" customHeight="1" outlineLevel="1" collapsed="1" x14ac:dyDescent="0.25">
      <c r="A41" s="47" t="s">
        <v>86</v>
      </c>
      <c r="B41" s="51">
        <v>0</v>
      </c>
      <c r="C41" s="56"/>
      <c r="D41" s="60" t="str">
        <f>IF(AND(SUM(B41)&lt;&gt;0,TRIM(C41)&lt;&gt;""),E41/B41,"")</f>
        <v/>
      </c>
      <c r="E41" s="65">
        <f>SUM(E42:E42)</f>
        <v>13771.88883</v>
      </c>
    </row>
    <row r="42" spans="1:5" s="15" customFormat="1" hidden="1" outlineLevel="2" x14ac:dyDescent="0.25">
      <c r="A42" s="48" t="s">
        <v>87</v>
      </c>
      <c r="B42" s="52">
        <v>72.221999999999994</v>
      </c>
      <c r="C42" s="57" t="s">
        <v>64</v>
      </c>
      <c r="D42" s="61">
        <f>IF(SUM(B42)&lt;&gt;0,E42/B42,"")</f>
        <v>190.68827822547146</v>
      </c>
      <c r="E42" s="66">
        <v>13771.88883</v>
      </c>
    </row>
    <row r="43" spans="1:5" s="46" customFormat="1" ht="18" hidden="1" customHeight="1" outlineLevel="1" collapsed="1" x14ac:dyDescent="0.25">
      <c r="A43" s="47" t="s">
        <v>88</v>
      </c>
      <c r="B43" s="51">
        <v>0</v>
      </c>
      <c r="C43" s="56"/>
      <c r="D43" s="60" t="str">
        <f>IF(AND(SUM(B43)&lt;&gt;0,TRIM(C43)&lt;&gt;""),E43/B43,"")</f>
        <v/>
      </c>
      <c r="E43" s="65">
        <f>SUM(E44:E45)</f>
        <v>29526.00677</v>
      </c>
    </row>
    <row r="44" spans="1:5" s="15" customFormat="1" hidden="1" outlineLevel="2" x14ac:dyDescent="0.25">
      <c r="A44" s="48" t="s">
        <v>89</v>
      </c>
      <c r="B44" s="52">
        <v>17063</v>
      </c>
      <c r="C44" s="57" t="s">
        <v>46</v>
      </c>
      <c r="D44" s="61">
        <f>IF(SUM(B44)&lt;&gt;0,E44/B44,"")</f>
        <v>1.3579544458770438</v>
      </c>
      <c r="E44" s="66">
        <v>23170.776709999998</v>
      </c>
    </row>
    <row r="45" spans="1:5" s="15" customFormat="1" hidden="1" outlineLevel="2" x14ac:dyDescent="0.25">
      <c r="A45" s="48" t="s">
        <v>90</v>
      </c>
      <c r="B45" s="52">
        <v>2925</v>
      </c>
      <c r="C45" s="57" t="s">
        <v>46</v>
      </c>
      <c r="D45" s="61">
        <f>IF(SUM(B45)&lt;&gt;0,E45/B45,"")</f>
        <v>2.1727282256410256</v>
      </c>
      <c r="E45" s="66">
        <v>6355.2300599999999</v>
      </c>
    </row>
    <row r="46" spans="1:5" s="46" customFormat="1" ht="18" hidden="1" customHeight="1" outlineLevel="1" collapsed="1" x14ac:dyDescent="0.25">
      <c r="A46" s="47" t="s">
        <v>91</v>
      </c>
      <c r="B46" s="51">
        <v>0</v>
      </c>
      <c r="C46" s="56"/>
      <c r="D46" s="60" t="str">
        <f>IF(AND(SUM(B46)&lt;&gt;0,TRIM(C46)&lt;&gt;""),E46/B46,"")</f>
        <v/>
      </c>
      <c r="E46" s="65">
        <f>SUM(E47:E47)</f>
        <v>4246.5928600000007</v>
      </c>
    </row>
    <row r="47" spans="1:5" s="15" customFormat="1" hidden="1" outlineLevel="2" x14ac:dyDescent="0.25">
      <c r="A47" s="48" t="s">
        <v>92</v>
      </c>
      <c r="B47" s="52">
        <v>17063</v>
      </c>
      <c r="C47" s="57" t="s">
        <v>46</v>
      </c>
      <c r="D47" s="61">
        <f>IF(SUM(B47)&lt;&gt;0,E47/B47,"")</f>
        <v>0.24887727011662666</v>
      </c>
      <c r="E47" s="66">
        <v>4246.5928600000007</v>
      </c>
    </row>
    <row r="48" spans="1:5" s="44" customFormat="1" ht="18" customHeight="1" collapsed="1" x14ac:dyDescent="0.25">
      <c r="A48" s="45" t="s">
        <v>93</v>
      </c>
      <c r="B48" s="50">
        <v>0</v>
      </c>
      <c r="C48" s="55"/>
      <c r="D48" s="59" t="str">
        <f>IF(AND(SUM(B48)&lt;&gt;0,TRIM(C48)&lt;&gt;""),E48/B48,"")</f>
        <v/>
      </c>
      <c r="E48" s="64">
        <f>SUM(E49)</f>
        <v>5092.4949399999996</v>
      </c>
    </row>
    <row r="49" spans="1:5" s="46" customFormat="1" ht="18" hidden="1" customHeight="1" outlineLevel="1" collapsed="1" x14ac:dyDescent="0.25">
      <c r="A49" s="47" t="s">
        <v>94</v>
      </c>
      <c r="B49" s="51">
        <v>0</v>
      </c>
      <c r="C49" s="56"/>
      <c r="D49" s="60" t="str">
        <f>IF(AND(SUM(B49)&lt;&gt;0,TRIM(C49)&lt;&gt;""),E49/B49,"")</f>
        <v/>
      </c>
      <c r="E49" s="65">
        <f>SUM(E50:E50)</f>
        <v>5092.4949399999996</v>
      </c>
    </row>
    <row r="50" spans="1:5" s="15" customFormat="1" hidden="1" outlineLevel="2" x14ac:dyDescent="0.25">
      <c r="A50" s="48" t="s">
        <v>95</v>
      </c>
      <c r="B50" s="52">
        <v>126.333</v>
      </c>
      <c r="C50" s="57" t="s">
        <v>46</v>
      </c>
      <c r="D50" s="61">
        <f>IF(SUM(B50)&lt;&gt;0,E50/B50,"")</f>
        <v>40.310092691537442</v>
      </c>
      <c r="E50" s="66">
        <v>5092.4949399999996</v>
      </c>
    </row>
    <row r="51" spans="1:5" s="44" customFormat="1" ht="18" customHeight="1" collapsed="1" x14ac:dyDescent="0.25">
      <c r="A51" s="45" t="s">
        <v>96</v>
      </c>
      <c r="B51" s="50">
        <v>0</v>
      </c>
      <c r="C51" s="55"/>
      <c r="D51" s="59" t="str">
        <f>IF(AND(SUM(B51)&lt;&gt;0,TRIM(C51)&lt;&gt;""),E51/B51,"")</f>
        <v/>
      </c>
      <c r="E51" s="64">
        <f>SUM(E52)</f>
        <v>17420.229959999997</v>
      </c>
    </row>
    <row r="52" spans="1:5" s="46" customFormat="1" ht="18" hidden="1" customHeight="1" outlineLevel="1" collapsed="1" x14ac:dyDescent="0.25">
      <c r="A52" s="47" t="s">
        <v>97</v>
      </c>
      <c r="B52" s="51">
        <v>0</v>
      </c>
      <c r="C52" s="56"/>
      <c r="D52" s="60" t="str">
        <f>IF(AND(SUM(B52)&lt;&gt;0,TRIM(C52)&lt;&gt;""),E52/B52,"")</f>
        <v/>
      </c>
      <c r="E52" s="65">
        <f>SUM(E53:E54)</f>
        <v>17420.229959999997</v>
      </c>
    </row>
    <row r="53" spans="1:5" s="15" customFormat="1" hidden="1" outlineLevel="2" x14ac:dyDescent="0.25">
      <c r="A53" s="48" t="s">
        <v>98</v>
      </c>
      <c r="B53" s="52">
        <v>1.8480000000000001</v>
      </c>
      <c r="C53" s="57" t="s">
        <v>68</v>
      </c>
      <c r="D53" s="61">
        <f>IF(SUM(B53)&lt;&gt;0,E53/B53,"")</f>
        <v>4793.4914556277054</v>
      </c>
      <c r="E53" s="66">
        <v>8858.3722099999995</v>
      </c>
    </row>
    <row r="54" spans="1:5" s="15" customFormat="1" hidden="1" outlineLevel="2" x14ac:dyDescent="0.25">
      <c r="A54" s="48" t="s">
        <v>99</v>
      </c>
      <c r="B54" s="52">
        <v>1.4119999999999999</v>
      </c>
      <c r="C54" s="57" t="s">
        <v>68</v>
      </c>
      <c r="D54" s="61">
        <f>IF(SUM(B54)&lt;&gt;0,E54/B54,"")</f>
        <v>6063.6386331444755</v>
      </c>
      <c r="E54" s="66">
        <v>8561.8577499999992</v>
      </c>
    </row>
    <row r="55" spans="1:5" s="44" customFormat="1" ht="18" customHeight="1" collapsed="1" x14ac:dyDescent="0.25">
      <c r="A55" s="45" t="s">
        <v>100</v>
      </c>
      <c r="B55" s="50">
        <v>0</v>
      </c>
      <c r="C55" s="55"/>
      <c r="D55" s="59" t="str">
        <f>IF(AND(SUM(B55)&lt;&gt;0,TRIM(C55)&lt;&gt;""),E55/B55,"")</f>
        <v/>
      </c>
      <c r="E55" s="64">
        <f>SUM(E56)</f>
        <v>31551.19298</v>
      </c>
    </row>
    <row r="56" spans="1:5" s="46" customFormat="1" ht="18" hidden="1" customHeight="1" outlineLevel="1" collapsed="1" x14ac:dyDescent="0.25">
      <c r="A56" s="47" t="s">
        <v>101</v>
      </c>
      <c r="B56" s="51">
        <v>0</v>
      </c>
      <c r="C56" s="56"/>
      <c r="D56" s="60" t="str">
        <f>IF(AND(SUM(B56)&lt;&gt;0,TRIM(C56)&lt;&gt;""),E56/B56,"")</f>
        <v/>
      </c>
      <c r="E56" s="65">
        <f>SUM(E57:E57)</f>
        <v>31551.19298</v>
      </c>
    </row>
    <row r="57" spans="1:5" s="15" customFormat="1" hidden="1" outlineLevel="2" x14ac:dyDescent="0.25">
      <c r="A57" s="48" t="s">
        <v>102</v>
      </c>
      <c r="B57" s="52">
        <v>9.7620000000000005</v>
      </c>
      <c r="C57" s="57" t="s">
        <v>68</v>
      </c>
      <c r="D57" s="61">
        <f>IF(SUM(B57)&lt;&gt;0,E57/B57,"")</f>
        <v>3232.0418951034621</v>
      </c>
      <c r="E57" s="66">
        <v>31551.19298</v>
      </c>
    </row>
    <row r="58" spans="1:5" s="44" customFormat="1" ht="18" customHeight="1" collapsed="1" x14ac:dyDescent="0.25">
      <c r="A58" s="45" t="s">
        <v>103</v>
      </c>
      <c r="B58" s="50">
        <v>0</v>
      </c>
      <c r="C58" s="55"/>
      <c r="D58" s="59" t="str">
        <f>IF(AND(SUM(B58)&lt;&gt;0,TRIM(C58)&lt;&gt;""),E58/B58,"")</f>
        <v/>
      </c>
      <c r="E58" s="64">
        <f>SUM(E59)</f>
        <v>17365.857960000001</v>
      </c>
    </row>
    <row r="59" spans="1:5" s="46" customFormat="1" ht="18" hidden="1" customHeight="1" outlineLevel="1" collapsed="1" x14ac:dyDescent="0.25">
      <c r="A59" s="47" t="s">
        <v>104</v>
      </c>
      <c r="B59" s="51">
        <v>0</v>
      </c>
      <c r="C59" s="56"/>
      <c r="D59" s="60" t="str">
        <f>IF(AND(SUM(B59)&lt;&gt;0,TRIM(C59)&lt;&gt;""),E59/B59,"")</f>
        <v/>
      </c>
      <c r="E59" s="65">
        <f>SUM(E60:E60)</f>
        <v>17365.857960000001</v>
      </c>
    </row>
    <row r="60" spans="1:5" s="15" customFormat="1" hidden="1" outlineLevel="2" x14ac:dyDescent="0.25">
      <c r="A60" s="48" t="s">
        <v>105</v>
      </c>
      <c r="B60" s="52">
        <v>3125</v>
      </c>
      <c r="C60" s="57" t="s">
        <v>46</v>
      </c>
      <c r="D60" s="61">
        <f>IF(SUM(B60)&lt;&gt;0,E60/B60,"")</f>
        <v>5.5570745472</v>
      </c>
      <c r="E60" s="66">
        <v>17365.857960000001</v>
      </c>
    </row>
    <row r="61" spans="1:5" s="44" customFormat="1" ht="18" customHeight="1" collapsed="1" x14ac:dyDescent="0.25">
      <c r="A61" s="45" t="s">
        <v>106</v>
      </c>
      <c r="B61" s="50">
        <v>0</v>
      </c>
      <c r="C61" s="55"/>
      <c r="D61" s="59" t="str">
        <f>IF(AND(SUM(B61)&lt;&gt;0,TRIM(C61)&lt;&gt;""),E61/B61,"")</f>
        <v/>
      </c>
      <c r="E61" s="64">
        <f>SUM(E62,E65)</f>
        <v>28912.645380000002</v>
      </c>
    </row>
    <row r="62" spans="1:5" s="46" customFormat="1" ht="18" hidden="1" customHeight="1" outlineLevel="1" collapsed="1" x14ac:dyDescent="0.25">
      <c r="A62" s="47" t="s">
        <v>107</v>
      </c>
      <c r="B62" s="51">
        <v>0</v>
      </c>
      <c r="C62" s="56"/>
      <c r="D62" s="60" t="str">
        <f>IF(AND(SUM(B62)&lt;&gt;0,TRIM(C62)&lt;&gt;""),E62/B62,"")</f>
        <v/>
      </c>
      <c r="E62" s="65">
        <f>SUM(E63:E64)</f>
        <v>16007.70954</v>
      </c>
    </row>
    <row r="63" spans="1:5" s="15" customFormat="1" hidden="1" outlineLevel="2" x14ac:dyDescent="0.25">
      <c r="A63" s="48" t="s">
        <v>108</v>
      </c>
      <c r="B63" s="52">
        <v>21</v>
      </c>
      <c r="C63" s="57" t="s">
        <v>109</v>
      </c>
      <c r="D63" s="61">
        <f>IF(SUM(B63)&lt;&gt;0,E63/B63,"")</f>
        <v>471.61015047619048</v>
      </c>
      <c r="E63" s="66">
        <v>9903.8131599999997</v>
      </c>
    </row>
    <row r="64" spans="1:5" s="15" customFormat="1" hidden="1" outlineLevel="2" x14ac:dyDescent="0.25">
      <c r="A64" s="48" t="s">
        <v>110</v>
      </c>
      <c r="B64" s="52">
        <v>41</v>
      </c>
      <c r="C64" s="57" t="s">
        <v>46</v>
      </c>
      <c r="D64" s="61">
        <f>IF(SUM(B64)&lt;&gt;0,E64/B64,"")</f>
        <v>148.87552146341463</v>
      </c>
      <c r="E64" s="66">
        <v>6103.8963800000001</v>
      </c>
    </row>
    <row r="65" spans="1:5" s="46" customFormat="1" ht="18" hidden="1" customHeight="1" outlineLevel="1" collapsed="1" x14ac:dyDescent="0.25">
      <c r="A65" s="47" t="s">
        <v>111</v>
      </c>
      <c r="B65" s="51">
        <v>0</v>
      </c>
      <c r="C65" s="56"/>
      <c r="D65" s="60" t="str">
        <f>IF(AND(SUM(B65)&lt;&gt;0,TRIM(C65)&lt;&gt;""),E65/B65,"")</f>
        <v/>
      </c>
      <c r="E65" s="65">
        <f>SUM(E66:E67)</f>
        <v>12904.93584</v>
      </c>
    </row>
    <row r="66" spans="1:5" s="15" customFormat="1" hidden="1" outlineLevel="2" x14ac:dyDescent="0.25">
      <c r="A66" s="48" t="s">
        <v>112</v>
      </c>
      <c r="B66" s="52">
        <v>120</v>
      </c>
      <c r="C66" s="57" t="s">
        <v>52</v>
      </c>
      <c r="D66" s="61">
        <f>IF(SUM(B66)&lt;&gt;0,E66/B66,"")</f>
        <v>92.998216666666664</v>
      </c>
      <c r="E66" s="66">
        <v>11159.786</v>
      </c>
    </row>
    <row r="67" spans="1:5" s="15" customFormat="1" hidden="1" outlineLevel="2" x14ac:dyDescent="0.25">
      <c r="A67" s="48" t="s">
        <v>113</v>
      </c>
      <c r="B67" s="52">
        <v>35</v>
      </c>
      <c r="C67" s="57" t="s">
        <v>52</v>
      </c>
      <c r="D67" s="61">
        <f>IF(SUM(B67)&lt;&gt;0,E67/B67,"")</f>
        <v>49.861424</v>
      </c>
      <c r="E67" s="66">
        <v>1745.14984</v>
      </c>
    </row>
    <row r="68" spans="1:5" s="44" customFormat="1" ht="18" customHeight="1" collapsed="1" x14ac:dyDescent="0.25">
      <c r="A68" s="45" t="s">
        <v>114</v>
      </c>
      <c r="B68" s="50">
        <v>0</v>
      </c>
      <c r="C68" s="55"/>
      <c r="D68" s="59" t="str">
        <f>IF(AND(SUM(B68)&lt;&gt;0,TRIM(C68)&lt;&gt;""),E68/B68,"")</f>
        <v/>
      </c>
      <c r="E68" s="64">
        <f>SUM(E69)</f>
        <v>737.12385000000006</v>
      </c>
    </row>
    <row r="69" spans="1:5" s="46" customFormat="1" ht="18" hidden="1" customHeight="1" outlineLevel="1" collapsed="1" x14ac:dyDescent="0.25">
      <c r="A69" s="47" t="s">
        <v>115</v>
      </c>
      <c r="B69" s="51">
        <v>0</v>
      </c>
      <c r="C69" s="56"/>
      <c r="D69" s="60" t="str">
        <f>IF(AND(SUM(B69)&lt;&gt;0,TRIM(C69)&lt;&gt;""),E69/B69,"")</f>
        <v/>
      </c>
      <c r="E69" s="65">
        <f>SUM(E70:E70)</f>
        <v>737.12385000000006</v>
      </c>
    </row>
    <row r="70" spans="1:5" s="15" customFormat="1" hidden="1" outlineLevel="2" x14ac:dyDescent="0.25">
      <c r="A70" s="48" t="s">
        <v>116</v>
      </c>
      <c r="B70" s="52">
        <v>72</v>
      </c>
      <c r="C70" s="57" t="s">
        <v>52</v>
      </c>
      <c r="D70" s="61">
        <f>IF(SUM(B70)&lt;&gt;0,E70/B70,"")</f>
        <v>10.237831250000001</v>
      </c>
      <c r="E70" s="66">
        <v>737.12385000000006</v>
      </c>
    </row>
    <row r="71" spans="1:5" s="44" customFormat="1" ht="18" customHeight="1" collapsed="1" x14ac:dyDescent="0.25">
      <c r="A71" s="45" t="s">
        <v>117</v>
      </c>
      <c r="B71" s="50">
        <v>0</v>
      </c>
      <c r="C71" s="55"/>
      <c r="D71" s="59" t="str">
        <f>IF(AND(SUM(B71)&lt;&gt;0,TRIM(C71)&lt;&gt;""),E71/B71,"")</f>
        <v/>
      </c>
      <c r="E71" s="64">
        <f>SUM(E72,E74)</f>
        <v>12123.5093</v>
      </c>
    </row>
    <row r="72" spans="1:5" s="46" customFormat="1" ht="18" hidden="1" customHeight="1" outlineLevel="1" collapsed="1" x14ac:dyDescent="0.25">
      <c r="A72" s="47" t="s">
        <v>118</v>
      </c>
      <c r="B72" s="51">
        <v>0</v>
      </c>
      <c r="C72" s="56"/>
      <c r="D72" s="60" t="str">
        <f>IF(AND(SUM(B72)&lt;&gt;0,TRIM(C72)&lt;&gt;""),E72/B72,"")</f>
        <v/>
      </c>
      <c r="E72" s="65">
        <f>SUM(E73:E73)</f>
        <v>4662.6618699999999</v>
      </c>
    </row>
    <row r="73" spans="1:5" s="15" customFormat="1" hidden="1" outlineLevel="2" x14ac:dyDescent="0.25">
      <c r="A73" s="48" t="s">
        <v>119</v>
      </c>
      <c r="B73" s="52">
        <v>2475</v>
      </c>
      <c r="C73" s="57" t="s">
        <v>46</v>
      </c>
      <c r="D73" s="61">
        <f>IF(SUM(B73)&lt;&gt;0,E73/B73,"")</f>
        <v>1.8839037858585859</v>
      </c>
      <c r="E73" s="66">
        <v>4662.6618699999999</v>
      </c>
    </row>
    <row r="74" spans="1:5" s="46" customFormat="1" ht="18" hidden="1" customHeight="1" outlineLevel="1" collapsed="1" x14ac:dyDescent="0.25">
      <c r="A74" s="47" t="s">
        <v>120</v>
      </c>
      <c r="B74" s="51">
        <v>0</v>
      </c>
      <c r="C74" s="56"/>
      <c r="D74" s="60" t="str">
        <f>IF(AND(SUM(B74)&lt;&gt;0,TRIM(C74)&lt;&gt;""),E74/B74,"")</f>
        <v/>
      </c>
      <c r="E74" s="65">
        <f>SUM(E75:E75)</f>
        <v>7460.8474299999998</v>
      </c>
    </row>
    <row r="75" spans="1:5" s="15" customFormat="1" hidden="1" outlineLevel="2" x14ac:dyDescent="0.25">
      <c r="A75" s="48" t="s">
        <v>121</v>
      </c>
      <c r="B75" s="52">
        <v>4700</v>
      </c>
      <c r="C75" s="57" t="s">
        <v>46</v>
      </c>
      <c r="D75" s="61">
        <f>IF(SUM(B75)&lt;&gt;0,E75/B75,"")</f>
        <v>1.5874143468085107</v>
      </c>
      <c r="E75" s="66">
        <v>7460.8474299999998</v>
      </c>
    </row>
    <row r="76" spans="1:5" s="44" customFormat="1" ht="18" customHeight="1" collapsed="1" x14ac:dyDescent="0.25">
      <c r="A76" s="45" t="s">
        <v>122</v>
      </c>
      <c r="B76" s="50">
        <v>0</v>
      </c>
      <c r="C76" s="55"/>
      <c r="D76" s="59" t="str">
        <f>IF(AND(SUM(B76)&lt;&gt;0,TRIM(C76)&lt;&gt;""),E76/B76,"")</f>
        <v/>
      </c>
      <c r="E76" s="64">
        <f>SUM(E77)</f>
        <v>11017.15071</v>
      </c>
    </row>
    <row r="77" spans="1:5" s="46" customFormat="1" ht="18" hidden="1" customHeight="1" outlineLevel="1" collapsed="1" x14ac:dyDescent="0.25">
      <c r="A77" s="47" t="s">
        <v>123</v>
      </c>
      <c r="B77" s="51">
        <v>0</v>
      </c>
      <c r="C77" s="56"/>
      <c r="D77" s="60" t="str">
        <f>IF(AND(SUM(B77)&lt;&gt;0,TRIM(C77)&lt;&gt;""),E77/B77,"")</f>
        <v/>
      </c>
      <c r="E77" s="65">
        <f>SUM(E78:E80)</f>
        <v>11017.15071</v>
      </c>
    </row>
    <row r="78" spans="1:5" s="15" customFormat="1" hidden="1" outlineLevel="2" x14ac:dyDescent="0.25">
      <c r="A78" s="48" t="s">
        <v>124</v>
      </c>
      <c r="B78" s="52">
        <v>387.27300000000002</v>
      </c>
      <c r="C78" s="57" t="s">
        <v>46</v>
      </c>
      <c r="D78" s="61">
        <f>IF(SUM(B78)&lt;&gt;0,E78/B78,"")</f>
        <v>3.8546778112597573</v>
      </c>
      <c r="E78" s="66">
        <v>1492.8126400000001</v>
      </c>
    </row>
    <row r="79" spans="1:5" s="15" customFormat="1" hidden="1" outlineLevel="2" x14ac:dyDescent="0.25">
      <c r="A79" s="48" t="s">
        <v>125</v>
      </c>
      <c r="B79" s="52">
        <v>120.88500000000001</v>
      </c>
      <c r="C79" s="57" t="s">
        <v>46</v>
      </c>
      <c r="D79" s="61">
        <f>IF(SUM(B79)&lt;&gt;0,E79/B79,"")</f>
        <v>3.5935465938702067</v>
      </c>
      <c r="E79" s="66">
        <v>434.40587999999997</v>
      </c>
    </row>
    <row r="80" spans="1:5" s="15" customFormat="1" hidden="1" outlineLevel="2" x14ac:dyDescent="0.25">
      <c r="A80" s="48" t="s">
        <v>126</v>
      </c>
      <c r="B80" s="52">
        <v>3125</v>
      </c>
      <c r="C80" s="57" t="s">
        <v>46</v>
      </c>
      <c r="D80" s="61">
        <f>IF(SUM(B80)&lt;&gt;0,E80/B80,"")</f>
        <v>2.9087783007999999</v>
      </c>
      <c r="E80" s="66">
        <v>9089.9321899999995</v>
      </c>
    </row>
    <row r="81" spans="1:5" s="44" customFormat="1" ht="18" customHeight="1" collapsed="1" x14ac:dyDescent="0.25">
      <c r="A81" s="45" t="s">
        <v>127</v>
      </c>
      <c r="B81" s="50">
        <v>0</v>
      </c>
      <c r="C81" s="55"/>
      <c r="D81" s="59" t="str">
        <f>IF(AND(SUM(B81)&lt;&gt;0,TRIM(C81)&lt;&gt;""),E81/B81,"")</f>
        <v/>
      </c>
      <c r="E81" s="64">
        <f>SUM(E82,E88,E90)</f>
        <v>23711.976609999998</v>
      </c>
    </row>
    <row r="82" spans="1:5" s="46" customFormat="1" ht="18" hidden="1" customHeight="1" outlineLevel="1" collapsed="1" x14ac:dyDescent="0.25">
      <c r="A82" s="47" t="s">
        <v>128</v>
      </c>
      <c r="B82" s="51">
        <v>0</v>
      </c>
      <c r="C82" s="56"/>
      <c r="D82" s="60" t="str">
        <f>IF(AND(SUM(B82)&lt;&gt;0,TRIM(C82)&lt;&gt;""),E82/B82,"")</f>
        <v/>
      </c>
      <c r="E82" s="65">
        <f>SUM(E83:E87)</f>
        <v>12013.31704</v>
      </c>
    </row>
    <row r="83" spans="1:5" s="15" customFormat="1" hidden="1" outlineLevel="2" x14ac:dyDescent="0.25">
      <c r="A83" s="48" t="s">
        <v>129</v>
      </c>
      <c r="B83" s="52">
        <v>5</v>
      </c>
      <c r="C83" s="57" t="s">
        <v>109</v>
      </c>
      <c r="D83" s="61">
        <f>IF(SUM(B83)&lt;&gt;0,E83/B83,"")</f>
        <v>373.76421399999998</v>
      </c>
      <c r="E83" s="66">
        <v>1868.82107</v>
      </c>
    </row>
    <row r="84" spans="1:5" s="15" customFormat="1" hidden="1" outlineLevel="2" x14ac:dyDescent="0.25">
      <c r="A84" s="48" t="s">
        <v>130</v>
      </c>
      <c r="B84" s="52">
        <v>1</v>
      </c>
      <c r="C84" s="57" t="s">
        <v>109</v>
      </c>
      <c r="D84" s="61">
        <f>IF(SUM(B84)&lt;&gt;0,E84/B84,"")</f>
        <v>496.45245999999997</v>
      </c>
      <c r="E84" s="66">
        <v>496.45245999999997</v>
      </c>
    </row>
    <row r="85" spans="1:5" s="15" customFormat="1" ht="30" hidden="1" outlineLevel="2" x14ac:dyDescent="0.25">
      <c r="A85" s="48" t="s">
        <v>131</v>
      </c>
      <c r="B85" s="52">
        <v>7</v>
      </c>
      <c r="C85" s="57" t="s">
        <v>109</v>
      </c>
      <c r="D85" s="61">
        <f>IF(SUM(B85)&lt;&gt;0,E85/B85,"")</f>
        <v>641.74639857142859</v>
      </c>
      <c r="E85" s="66">
        <v>4492.2247900000002</v>
      </c>
    </row>
    <row r="86" spans="1:5" s="15" customFormat="1" hidden="1" outlineLevel="2" x14ac:dyDescent="0.25">
      <c r="A86" s="48" t="s">
        <v>132</v>
      </c>
      <c r="B86" s="52">
        <v>13</v>
      </c>
      <c r="C86" s="57" t="s">
        <v>109</v>
      </c>
      <c r="D86" s="61">
        <f>IF(SUM(B86)&lt;&gt;0,E86/B86,"")</f>
        <v>362.36016307692313</v>
      </c>
      <c r="E86" s="66">
        <v>4710.6821200000004</v>
      </c>
    </row>
    <row r="87" spans="1:5" s="15" customFormat="1" hidden="1" outlineLevel="2" x14ac:dyDescent="0.25">
      <c r="A87" s="48" t="s">
        <v>133</v>
      </c>
      <c r="B87" s="52">
        <v>1</v>
      </c>
      <c r="C87" s="57" t="s">
        <v>109</v>
      </c>
      <c r="D87" s="61">
        <f>IF(SUM(B87)&lt;&gt;0,E87/B87,"")</f>
        <v>445.13660000000004</v>
      </c>
      <c r="E87" s="66">
        <v>445.13660000000004</v>
      </c>
    </row>
    <row r="88" spans="1:5" s="46" customFormat="1" ht="18" hidden="1" customHeight="1" outlineLevel="1" collapsed="1" x14ac:dyDescent="0.25">
      <c r="A88" s="47" t="s">
        <v>134</v>
      </c>
      <c r="B88" s="51">
        <v>0</v>
      </c>
      <c r="C88" s="56"/>
      <c r="D88" s="60" t="str">
        <f>IF(AND(SUM(B88)&lt;&gt;0,TRIM(C88)&lt;&gt;""),E88/B88,"")</f>
        <v/>
      </c>
      <c r="E88" s="65">
        <f>SUM(E89:E89)</f>
        <v>4840.4884400000001</v>
      </c>
    </row>
    <row r="89" spans="1:5" s="15" customFormat="1" hidden="1" outlineLevel="2" x14ac:dyDescent="0.25">
      <c r="A89" s="48" t="s">
        <v>135</v>
      </c>
      <c r="B89" s="52">
        <v>7</v>
      </c>
      <c r="C89" s="57" t="s">
        <v>109</v>
      </c>
      <c r="D89" s="61">
        <f>IF(SUM(B89)&lt;&gt;0,E89/B89,"")</f>
        <v>691.49834857142855</v>
      </c>
      <c r="E89" s="66">
        <v>4840.4884400000001</v>
      </c>
    </row>
    <row r="90" spans="1:5" s="46" customFormat="1" ht="18" hidden="1" customHeight="1" outlineLevel="1" collapsed="1" x14ac:dyDescent="0.25">
      <c r="A90" s="47" t="s">
        <v>136</v>
      </c>
      <c r="B90" s="51">
        <v>0</v>
      </c>
      <c r="C90" s="56"/>
      <c r="D90" s="60" t="str">
        <f>IF(AND(SUM(B90)&lt;&gt;0,TRIM(C90)&lt;&gt;""),E90/B90,"")</f>
        <v/>
      </c>
      <c r="E90" s="65">
        <f>SUM(E91:E91)</f>
        <v>6858.1711300000006</v>
      </c>
    </row>
    <row r="91" spans="1:5" s="15" customFormat="1" hidden="1" outlineLevel="2" x14ac:dyDescent="0.25">
      <c r="A91" s="48" t="s">
        <v>137</v>
      </c>
      <c r="B91" s="52">
        <v>15</v>
      </c>
      <c r="C91" s="57" t="s">
        <v>109</v>
      </c>
      <c r="D91" s="61">
        <f>IF(SUM(B91)&lt;&gt;0,E91/B91,"")</f>
        <v>457.21140866666673</v>
      </c>
      <c r="E91" s="66">
        <v>6858.1711300000006</v>
      </c>
    </row>
    <row r="92" spans="1:5" s="44" customFormat="1" ht="18" customHeight="1" collapsed="1" x14ac:dyDescent="0.25">
      <c r="A92" s="45" t="s">
        <v>138</v>
      </c>
      <c r="B92" s="50">
        <v>0</v>
      </c>
      <c r="C92" s="55"/>
      <c r="D92" s="59" t="str">
        <f>IF(AND(SUM(B92)&lt;&gt;0,TRIM(C92)&lt;&gt;""),E92/B92,"")</f>
        <v/>
      </c>
      <c r="E92" s="64">
        <f>SUM(E93,E95)</f>
        <v>15667.2345</v>
      </c>
    </row>
    <row r="93" spans="1:5" s="46" customFormat="1" ht="18" hidden="1" customHeight="1" outlineLevel="1" collapsed="1" x14ac:dyDescent="0.25">
      <c r="A93" s="47" t="s">
        <v>139</v>
      </c>
      <c r="B93" s="51">
        <v>0</v>
      </c>
      <c r="C93" s="56"/>
      <c r="D93" s="60" t="str">
        <f>IF(AND(SUM(B93)&lt;&gt;0,TRIM(C93)&lt;&gt;""),E93/B93,"")</f>
        <v/>
      </c>
      <c r="E93" s="65">
        <f>SUM(E94:E94)</f>
        <v>5583.6561600000005</v>
      </c>
    </row>
    <row r="94" spans="1:5" s="15" customFormat="1" ht="30" hidden="1" outlineLevel="2" x14ac:dyDescent="0.25">
      <c r="A94" s="48" t="s">
        <v>140</v>
      </c>
      <c r="B94" s="52">
        <v>1</v>
      </c>
      <c r="C94" s="57" t="s">
        <v>109</v>
      </c>
      <c r="D94" s="61">
        <f>IF(SUM(B94)&lt;&gt;0,E94/B94,"")</f>
        <v>5583.6561600000005</v>
      </c>
      <c r="E94" s="66">
        <v>5583.6561600000005</v>
      </c>
    </row>
    <row r="95" spans="1:5" s="46" customFormat="1" ht="18" hidden="1" customHeight="1" outlineLevel="1" collapsed="1" x14ac:dyDescent="0.25">
      <c r="A95" s="47" t="s">
        <v>141</v>
      </c>
      <c r="B95" s="51">
        <v>0</v>
      </c>
      <c r="C95" s="56"/>
      <c r="D95" s="60" t="str">
        <f>IF(AND(SUM(B95)&lt;&gt;0,TRIM(C95)&lt;&gt;""),E95/B95,"")</f>
        <v/>
      </c>
      <c r="E95" s="65">
        <f>SUM(E96:E96)</f>
        <v>10083.57834</v>
      </c>
    </row>
    <row r="96" spans="1:5" s="15" customFormat="1" hidden="1" outlineLevel="2" x14ac:dyDescent="0.25">
      <c r="A96" s="48" t="s">
        <v>142</v>
      </c>
      <c r="B96" s="52">
        <v>3</v>
      </c>
      <c r="C96" s="57" t="s">
        <v>109</v>
      </c>
      <c r="D96" s="61">
        <f>IF(SUM(B96)&lt;&gt;0,E96/B96,"")</f>
        <v>3361.1927799999999</v>
      </c>
      <c r="E96" s="66">
        <v>10083.57834</v>
      </c>
    </row>
    <row r="97" spans="1:5" s="44" customFormat="1" ht="18" customHeight="1" collapsed="1" x14ac:dyDescent="0.25">
      <c r="A97" s="45" t="s">
        <v>143</v>
      </c>
      <c r="B97" s="50">
        <v>0</v>
      </c>
      <c r="C97" s="55"/>
      <c r="D97" s="59" t="str">
        <f>IF(AND(SUM(B97)&lt;&gt;0,TRIM(C97)&lt;&gt;""),E97/B97,"")</f>
        <v/>
      </c>
      <c r="E97" s="64">
        <f>SUM(E98)</f>
        <v>1227.87454</v>
      </c>
    </row>
    <row r="98" spans="1:5" s="46" customFormat="1" ht="18" hidden="1" customHeight="1" outlineLevel="1" collapsed="1" x14ac:dyDescent="0.25">
      <c r="A98" s="47" t="s">
        <v>144</v>
      </c>
      <c r="B98" s="51">
        <v>0</v>
      </c>
      <c r="C98" s="56"/>
      <c r="D98" s="60" t="str">
        <f>IF(AND(SUM(B98)&lt;&gt;0,TRIM(C98)&lt;&gt;""),E98/B98,"")</f>
        <v/>
      </c>
      <c r="E98" s="65">
        <f>SUM(E99:E99)</f>
        <v>1227.87454</v>
      </c>
    </row>
    <row r="99" spans="1:5" s="15" customFormat="1" hidden="1" outlineLevel="2" x14ac:dyDescent="0.25">
      <c r="A99" s="48" t="s">
        <v>145</v>
      </c>
      <c r="B99" s="52">
        <v>18</v>
      </c>
      <c r="C99" s="57" t="s">
        <v>46</v>
      </c>
      <c r="D99" s="61">
        <f>IF(SUM(B99)&lt;&gt;0,E99/B99,"")</f>
        <v>68.215252222222219</v>
      </c>
      <c r="E99" s="66">
        <v>1227.87454</v>
      </c>
    </row>
    <row r="100" spans="1:5" s="44" customFormat="1" ht="18" customHeight="1" collapsed="1" x14ac:dyDescent="0.25">
      <c r="A100" s="45" t="s">
        <v>146</v>
      </c>
      <c r="B100" s="50">
        <v>0</v>
      </c>
      <c r="C100" s="55"/>
      <c r="D100" s="59" t="str">
        <f>IF(AND(SUM(B100)&lt;&gt;0,TRIM(C100)&lt;&gt;""),E100/B100,"")</f>
        <v/>
      </c>
      <c r="E100" s="64">
        <f>SUM(E101)</f>
        <v>13786.975689999999</v>
      </c>
    </row>
    <row r="101" spans="1:5" s="46" customFormat="1" ht="18" hidden="1" customHeight="1" outlineLevel="1" collapsed="1" x14ac:dyDescent="0.25">
      <c r="A101" s="47" t="s">
        <v>147</v>
      </c>
      <c r="B101" s="51">
        <v>0</v>
      </c>
      <c r="C101" s="56"/>
      <c r="D101" s="60" t="str">
        <f>IF(AND(SUM(B101)&lt;&gt;0,TRIM(C101)&lt;&gt;""),E101/B101,"")</f>
        <v/>
      </c>
      <c r="E101" s="65">
        <f>SUM(E102:E107)</f>
        <v>13786.975689999999</v>
      </c>
    </row>
    <row r="102" spans="1:5" s="15" customFormat="1" hidden="1" outlineLevel="2" x14ac:dyDescent="0.25">
      <c r="A102" s="48" t="s">
        <v>148</v>
      </c>
      <c r="B102" s="52">
        <v>33</v>
      </c>
      <c r="C102" s="57" t="s">
        <v>149</v>
      </c>
      <c r="D102" s="61">
        <f>IF(SUM(B102)&lt;&gt;0,E102/B102,"")</f>
        <v>35.350927272727276</v>
      </c>
      <c r="E102" s="66">
        <v>1166.5806</v>
      </c>
    </row>
    <row r="103" spans="1:5" s="15" customFormat="1" hidden="1" outlineLevel="2" x14ac:dyDescent="0.25">
      <c r="A103" s="48" t="s">
        <v>150</v>
      </c>
      <c r="B103" s="52">
        <v>1</v>
      </c>
      <c r="C103" s="57" t="s">
        <v>109</v>
      </c>
      <c r="D103" s="61">
        <f>IF(SUM(B103)&lt;&gt;0,E103/B103,"")</f>
        <v>291.32585</v>
      </c>
      <c r="E103" s="66">
        <v>291.32585</v>
      </c>
    </row>
    <row r="104" spans="1:5" s="15" customFormat="1" hidden="1" outlineLevel="2" x14ac:dyDescent="0.25">
      <c r="A104" s="48" t="s">
        <v>151</v>
      </c>
      <c r="B104" s="52">
        <v>1</v>
      </c>
      <c r="C104" s="57" t="s">
        <v>109</v>
      </c>
      <c r="D104" s="61">
        <f>IF(SUM(B104)&lt;&gt;0,E104/B104,"")</f>
        <v>341.82065999999998</v>
      </c>
      <c r="E104" s="66">
        <v>341.82065999999998</v>
      </c>
    </row>
    <row r="105" spans="1:5" s="15" customFormat="1" hidden="1" outlineLevel="2" x14ac:dyDescent="0.25">
      <c r="A105" s="48" t="s">
        <v>152</v>
      </c>
      <c r="B105" s="52">
        <v>14</v>
      </c>
      <c r="C105" s="57" t="s">
        <v>109</v>
      </c>
      <c r="D105" s="61">
        <f>IF(SUM(B105)&lt;&gt;0,E105/B105,"")</f>
        <v>422.46475928571425</v>
      </c>
      <c r="E105" s="66">
        <v>5914.5066299999999</v>
      </c>
    </row>
    <row r="106" spans="1:5" s="15" customFormat="1" hidden="1" outlineLevel="2" x14ac:dyDescent="0.25">
      <c r="A106" s="48" t="s">
        <v>153</v>
      </c>
      <c r="B106" s="52">
        <v>6</v>
      </c>
      <c r="C106" s="57" t="s">
        <v>109</v>
      </c>
      <c r="D106" s="61">
        <f>IF(SUM(B106)&lt;&gt;0,E106/B106,"")</f>
        <v>458.75430499999993</v>
      </c>
      <c r="E106" s="66">
        <v>2752.5258299999996</v>
      </c>
    </row>
    <row r="107" spans="1:5" s="15" customFormat="1" hidden="1" outlineLevel="2" x14ac:dyDescent="0.25">
      <c r="A107" s="48" t="s">
        <v>154</v>
      </c>
      <c r="B107" s="52">
        <v>7</v>
      </c>
      <c r="C107" s="57" t="s">
        <v>109</v>
      </c>
      <c r="D107" s="61">
        <f>IF(SUM(B107)&lt;&gt;0,E107/B107,"")</f>
        <v>474.31658857142855</v>
      </c>
      <c r="E107" s="66">
        <v>3320.21612</v>
      </c>
    </row>
    <row r="108" spans="1:5" s="44" customFormat="1" ht="18" customHeight="1" collapsed="1" x14ac:dyDescent="0.25">
      <c r="A108" s="45" t="s">
        <v>155</v>
      </c>
      <c r="B108" s="50">
        <v>0</v>
      </c>
      <c r="C108" s="55"/>
      <c r="D108" s="59" t="str">
        <f>IF(AND(SUM(B108)&lt;&gt;0,TRIM(C108)&lt;&gt;""),E108/B108,"")</f>
        <v/>
      </c>
      <c r="E108" s="64">
        <f>SUM(E109,E111,E113,E115)</f>
        <v>53460.568780000001</v>
      </c>
    </row>
    <row r="109" spans="1:5" s="46" customFormat="1" ht="18" hidden="1" customHeight="1" outlineLevel="1" collapsed="1" x14ac:dyDescent="0.25">
      <c r="A109" s="47" t="s">
        <v>156</v>
      </c>
      <c r="B109" s="51">
        <v>0</v>
      </c>
      <c r="C109" s="56"/>
      <c r="D109" s="60" t="str">
        <f>IF(AND(SUM(B109)&lt;&gt;0,TRIM(C109)&lt;&gt;""),E109/B109,"")</f>
        <v/>
      </c>
      <c r="E109" s="65">
        <f>SUM(E110:E110)</f>
        <v>7978.9209600000004</v>
      </c>
    </row>
    <row r="110" spans="1:5" s="15" customFormat="1" hidden="1" outlineLevel="2" x14ac:dyDescent="0.25">
      <c r="A110" s="48" t="s">
        <v>157</v>
      </c>
      <c r="B110" s="52">
        <v>1987.5</v>
      </c>
      <c r="C110" s="57" t="s">
        <v>46</v>
      </c>
      <c r="D110" s="61">
        <f>IF(SUM(B110)&lt;&gt;0,E110/B110,"")</f>
        <v>4.0145514264150943</v>
      </c>
      <c r="E110" s="66">
        <v>7978.9209600000004</v>
      </c>
    </row>
    <row r="111" spans="1:5" s="46" customFormat="1" ht="18" hidden="1" customHeight="1" outlineLevel="1" collapsed="1" x14ac:dyDescent="0.25">
      <c r="A111" s="47" t="s">
        <v>158</v>
      </c>
      <c r="B111" s="51">
        <v>0</v>
      </c>
      <c r="C111" s="56"/>
      <c r="D111" s="60" t="str">
        <f>IF(AND(SUM(B111)&lt;&gt;0,TRIM(C111)&lt;&gt;""),E111/B111,"")</f>
        <v/>
      </c>
      <c r="E111" s="65">
        <f>SUM(E112:E112)</f>
        <v>14822.062249999999</v>
      </c>
    </row>
    <row r="112" spans="1:5" s="15" customFormat="1" hidden="1" outlineLevel="2" x14ac:dyDescent="0.25">
      <c r="A112" s="48" t="s">
        <v>159</v>
      </c>
      <c r="B112" s="52">
        <v>4700</v>
      </c>
      <c r="C112" s="57" t="s">
        <v>46</v>
      </c>
      <c r="D112" s="61">
        <f>IF(SUM(B112)&lt;&gt;0,E112/B112,"")</f>
        <v>3.1536302659574464</v>
      </c>
      <c r="E112" s="66">
        <v>14822.062249999999</v>
      </c>
    </row>
    <row r="113" spans="1:5" s="46" customFormat="1" ht="18" hidden="1" customHeight="1" outlineLevel="1" collapsed="1" x14ac:dyDescent="0.25">
      <c r="A113" s="47" t="s">
        <v>160</v>
      </c>
      <c r="B113" s="51">
        <v>0</v>
      </c>
      <c r="C113" s="56"/>
      <c r="D113" s="60" t="str">
        <f>IF(AND(SUM(B113)&lt;&gt;0,TRIM(C113)&lt;&gt;""),E113/B113,"")</f>
        <v/>
      </c>
      <c r="E113" s="65">
        <f>SUM(E114:E114)</f>
        <v>695.51238999999998</v>
      </c>
    </row>
    <row r="114" spans="1:5" s="15" customFormat="1" hidden="1" outlineLevel="2" x14ac:dyDescent="0.25">
      <c r="A114" s="48" t="s">
        <v>161</v>
      </c>
      <c r="B114" s="52">
        <v>46.667000000000002</v>
      </c>
      <c r="C114" s="57" t="s">
        <v>162</v>
      </c>
      <c r="D114" s="61">
        <f>IF(SUM(B114)&lt;&gt;0,E114/B114,"")</f>
        <v>14.903730473353761</v>
      </c>
      <c r="E114" s="66">
        <v>695.51238999999998</v>
      </c>
    </row>
    <row r="115" spans="1:5" s="46" customFormat="1" ht="18" hidden="1" customHeight="1" outlineLevel="1" collapsed="1" x14ac:dyDescent="0.25">
      <c r="A115" s="47" t="s">
        <v>163</v>
      </c>
      <c r="B115" s="51">
        <v>0</v>
      </c>
      <c r="C115" s="56"/>
      <c r="D115" s="60" t="str">
        <f>IF(AND(SUM(B115)&lt;&gt;0,TRIM(C115)&lt;&gt;""),E115/B115,"")</f>
        <v/>
      </c>
      <c r="E115" s="65">
        <f>SUM(E116:E119)</f>
        <v>29964.073179999999</v>
      </c>
    </row>
    <row r="116" spans="1:5" s="15" customFormat="1" hidden="1" outlineLevel="2" x14ac:dyDescent="0.25">
      <c r="A116" s="48" t="s">
        <v>164</v>
      </c>
      <c r="B116" s="52">
        <v>10937.5</v>
      </c>
      <c r="C116" s="57" t="s">
        <v>46</v>
      </c>
      <c r="D116" s="61">
        <f>IF(SUM(B116)&lt;&gt;0,E116/B116,"")</f>
        <v>1.7737389357714286</v>
      </c>
      <c r="E116" s="66">
        <v>19400.269609999999</v>
      </c>
    </row>
    <row r="117" spans="1:5" s="15" customFormat="1" hidden="1" outlineLevel="2" x14ac:dyDescent="0.25">
      <c r="A117" s="48" t="s">
        <v>165</v>
      </c>
      <c r="B117" s="52">
        <v>10487.5</v>
      </c>
      <c r="C117" s="57" t="s">
        <v>46</v>
      </c>
      <c r="D117" s="61">
        <f>IF(SUM(B117)&lt;&gt;0,E117/B117,"")</f>
        <v>0.13684229892729441</v>
      </c>
      <c r="E117" s="66">
        <v>1435.1336100000001</v>
      </c>
    </row>
    <row r="118" spans="1:5" s="15" customFormat="1" hidden="1" outlineLevel="2" x14ac:dyDescent="0.25">
      <c r="A118" s="48" t="s">
        <v>166</v>
      </c>
      <c r="B118" s="52">
        <v>450</v>
      </c>
      <c r="C118" s="57" t="s">
        <v>46</v>
      </c>
      <c r="D118" s="61">
        <f>IF(SUM(B118)&lt;&gt;0,E118/B118,"")</f>
        <v>0.21666697777777777</v>
      </c>
      <c r="E118" s="66">
        <v>97.500140000000002</v>
      </c>
    </row>
    <row r="119" spans="1:5" s="15" customFormat="1" hidden="1" outlineLevel="2" x14ac:dyDescent="0.25">
      <c r="A119" s="48" t="s">
        <v>167</v>
      </c>
      <c r="B119" s="52">
        <v>10937.5</v>
      </c>
      <c r="C119" s="57" t="s">
        <v>46</v>
      </c>
      <c r="D119" s="61">
        <f>IF(SUM(B119)&lt;&gt;0,E119/B119,"")</f>
        <v>0.82570695497142854</v>
      </c>
      <c r="E119" s="66">
        <v>9031.1698199999992</v>
      </c>
    </row>
    <row r="120" spans="1:5" s="44" customFormat="1" ht="18" customHeight="1" collapsed="1" x14ac:dyDescent="0.25">
      <c r="A120" s="45" t="s">
        <v>168</v>
      </c>
      <c r="B120" s="50">
        <v>0</v>
      </c>
      <c r="C120" s="55"/>
      <c r="D120" s="59" t="str">
        <f>IF(AND(SUM(B120)&lt;&gt;0,TRIM(C120)&lt;&gt;""),E120/B120,"")</f>
        <v/>
      </c>
      <c r="E120" s="64">
        <f>SUM(E121)</f>
        <v>13497.02966</v>
      </c>
    </row>
    <row r="121" spans="1:5" s="46" customFormat="1" ht="18" hidden="1" customHeight="1" outlineLevel="1" collapsed="1" x14ac:dyDescent="0.25">
      <c r="A121" s="47" t="s">
        <v>169</v>
      </c>
      <c r="B121" s="51">
        <v>0</v>
      </c>
      <c r="C121" s="56"/>
      <c r="D121" s="60" t="str">
        <f>IF(AND(SUM(B121)&lt;&gt;0,TRIM(C121)&lt;&gt;""),E121/B121,"")</f>
        <v/>
      </c>
      <c r="E121" s="65">
        <f>SUM(E122:E124)</f>
        <v>13497.02966</v>
      </c>
    </row>
    <row r="122" spans="1:5" s="15" customFormat="1" hidden="1" outlineLevel="2" x14ac:dyDescent="0.25">
      <c r="A122" s="48" t="s">
        <v>170</v>
      </c>
      <c r="B122" s="52">
        <v>420</v>
      </c>
      <c r="C122" s="57" t="s">
        <v>46</v>
      </c>
      <c r="D122" s="61">
        <f>IF(SUM(B122)&lt;&gt;0,E122/B122,"")</f>
        <v>13.740867452380952</v>
      </c>
      <c r="E122" s="66">
        <v>5771.1643299999996</v>
      </c>
    </row>
    <row r="123" spans="1:5" s="15" customFormat="1" hidden="1" outlineLevel="2" x14ac:dyDescent="0.25">
      <c r="A123" s="48" t="s">
        <v>171</v>
      </c>
      <c r="B123" s="52">
        <v>105</v>
      </c>
      <c r="C123" s="57" t="s">
        <v>52</v>
      </c>
      <c r="D123" s="61">
        <f>IF(SUM(B123)&lt;&gt;0,E123/B123,"")</f>
        <v>20.269168190476194</v>
      </c>
      <c r="E123" s="66">
        <v>2128.2626600000003</v>
      </c>
    </row>
    <row r="124" spans="1:5" s="15" customFormat="1" ht="30" hidden="1" outlineLevel="2" x14ac:dyDescent="0.25">
      <c r="A124" s="48" t="s">
        <v>172</v>
      </c>
      <c r="B124" s="52">
        <v>275</v>
      </c>
      <c r="C124" s="57" t="s">
        <v>46</v>
      </c>
      <c r="D124" s="61">
        <f>IF(SUM(B124)&lt;&gt;0,E124/B124,"")</f>
        <v>20.3549188</v>
      </c>
      <c r="E124" s="66">
        <v>5597.6026700000002</v>
      </c>
    </row>
    <row r="125" spans="1:5" s="44" customFormat="1" ht="18" customHeight="1" collapsed="1" x14ac:dyDescent="0.25">
      <c r="A125" s="45" t="s">
        <v>173</v>
      </c>
      <c r="B125" s="50">
        <v>0</v>
      </c>
      <c r="C125" s="55"/>
      <c r="D125" s="59" t="str">
        <f>IF(AND(SUM(B125)&lt;&gt;0,TRIM(C125)&lt;&gt;""),E125/B125,"")</f>
        <v/>
      </c>
      <c r="E125" s="64">
        <f>SUM(E126,E128)</f>
        <v>20679.334589999999</v>
      </c>
    </row>
    <row r="126" spans="1:5" s="46" customFormat="1" ht="18" hidden="1" customHeight="1" outlineLevel="1" collapsed="1" x14ac:dyDescent="0.25">
      <c r="A126" s="47" t="s">
        <v>174</v>
      </c>
      <c r="B126" s="51">
        <v>0</v>
      </c>
      <c r="C126" s="56"/>
      <c r="D126" s="60" t="str">
        <f>IF(AND(SUM(B126)&lt;&gt;0,TRIM(C126)&lt;&gt;""),E126/B126,"")</f>
        <v/>
      </c>
      <c r="E126" s="65">
        <f>SUM(E127:E127)</f>
        <v>12142.005809999999</v>
      </c>
    </row>
    <row r="127" spans="1:5" s="15" customFormat="1" hidden="1" outlineLevel="2" x14ac:dyDescent="0.25">
      <c r="A127" s="48" t="s">
        <v>175</v>
      </c>
      <c r="B127" s="52">
        <v>2920</v>
      </c>
      <c r="C127" s="57" t="s">
        <v>46</v>
      </c>
      <c r="D127" s="61">
        <f>IF(SUM(B127)&lt;&gt;0,E127/B127,"")</f>
        <v>4.158221167808219</v>
      </c>
      <c r="E127" s="66">
        <v>12142.005809999999</v>
      </c>
    </row>
    <row r="128" spans="1:5" s="46" customFormat="1" ht="18" hidden="1" customHeight="1" outlineLevel="1" collapsed="1" x14ac:dyDescent="0.25">
      <c r="A128" s="47" t="s">
        <v>176</v>
      </c>
      <c r="B128" s="51">
        <v>0</v>
      </c>
      <c r="C128" s="56"/>
      <c r="D128" s="60" t="str">
        <f>IF(AND(SUM(B128)&lt;&gt;0,TRIM(C128)&lt;&gt;""),E128/B128,"")</f>
        <v/>
      </c>
      <c r="E128" s="65">
        <f>SUM(E129:E129)</f>
        <v>8537.3287799999998</v>
      </c>
    </row>
    <row r="129" spans="1:5" s="15" customFormat="1" hidden="1" outlineLevel="2" x14ac:dyDescent="0.25">
      <c r="A129" s="48" t="s">
        <v>177</v>
      </c>
      <c r="B129" s="52">
        <v>2920</v>
      </c>
      <c r="C129" s="57" t="s">
        <v>46</v>
      </c>
      <c r="D129" s="61">
        <f>IF(SUM(B129)&lt;&gt;0,E129/B129,"")</f>
        <v>2.923742732876712</v>
      </c>
      <c r="E129" s="66">
        <v>8537.3287799999998</v>
      </c>
    </row>
    <row r="130" spans="1:5" s="44" customFormat="1" ht="18" customHeight="1" collapsed="1" x14ac:dyDescent="0.25">
      <c r="A130" s="45" t="s">
        <v>178</v>
      </c>
      <c r="B130" s="50">
        <v>0</v>
      </c>
      <c r="C130" s="55"/>
      <c r="D130" s="59" t="str">
        <f>IF(AND(SUM(B130)&lt;&gt;0,TRIM(C130)&lt;&gt;""),E130/B130,"")</f>
        <v/>
      </c>
      <c r="E130" s="64">
        <f>SUM(E131,E133,E135)</f>
        <v>25860.936670000003</v>
      </c>
    </row>
    <row r="131" spans="1:5" s="46" customFormat="1" ht="18" hidden="1" customHeight="1" outlineLevel="1" collapsed="1" x14ac:dyDescent="0.25">
      <c r="A131" s="47" t="s">
        <v>179</v>
      </c>
      <c r="B131" s="51">
        <v>0</v>
      </c>
      <c r="C131" s="56"/>
      <c r="D131" s="60" t="str">
        <f>IF(AND(SUM(B131)&lt;&gt;0,TRIM(C131)&lt;&gt;""),E131/B131,"")</f>
        <v/>
      </c>
      <c r="E131" s="65">
        <f>SUM(E132:E132)</f>
        <v>3848.9861600000004</v>
      </c>
    </row>
    <row r="132" spans="1:5" s="15" customFormat="1" hidden="1" outlineLevel="2" x14ac:dyDescent="0.25">
      <c r="A132" s="48" t="s">
        <v>180</v>
      </c>
      <c r="B132" s="52">
        <v>690</v>
      </c>
      <c r="C132" s="57" t="s">
        <v>52</v>
      </c>
      <c r="D132" s="61">
        <f>IF(SUM(B132)&lt;&gt;0,E132/B132,"")</f>
        <v>5.5782408115942035</v>
      </c>
      <c r="E132" s="66">
        <v>3848.9861600000004</v>
      </c>
    </row>
    <row r="133" spans="1:5" s="46" customFormat="1" ht="18" hidden="1" customHeight="1" outlineLevel="1" collapsed="1" x14ac:dyDescent="0.25">
      <c r="A133" s="47" t="s">
        <v>181</v>
      </c>
      <c r="B133" s="51">
        <v>0</v>
      </c>
      <c r="C133" s="56"/>
      <c r="D133" s="60" t="str">
        <f>IF(AND(SUM(B133)&lt;&gt;0,TRIM(C133)&lt;&gt;""),E133/B133,"")</f>
        <v/>
      </c>
      <c r="E133" s="65">
        <f>SUM(E134:E134)</f>
        <v>1495.72054</v>
      </c>
    </row>
    <row r="134" spans="1:5" s="15" customFormat="1" hidden="1" outlineLevel="2" x14ac:dyDescent="0.25">
      <c r="A134" s="48" t="s">
        <v>182</v>
      </c>
      <c r="B134" s="52">
        <v>140</v>
      </c>
      <c r="C134" s="57" t="s">
        <v>46</v>
      </c>
      <c r="D134" s="61">
        <f>IF(SUM(B134)&lt;&gt;0,E134/B134,"")</f>
        <v>10.683718142857144</v>
      </c>
      <c r="E134" s="66">
        <v>1495.72054</v>
      </c>
    </row>
    <row r="135" spans="1:5" s="46" customFormat="1" ht="18" hidden="1" customHeight="1" outlineLevel="1" collapsed="1" x14ac:dyDescent="0.25">
      <c r="A135" s="47" t="s">
        <v>183</v>
      </c>
      <c r="B135" s="51">
        <v>0</v>
      </c>
      <c r="C135" s="56"/>
      <c r="D135" s="60" t="str">
        <f>IF(AND(SUM(B135)&lt;&gt;0,TRIM(C135)&lt;&gt;""),E135/B135,"")</f>
        <v/>
      </c>
      <c r="E135" s="65">
        <f>SUM(E136:E136)</f>
        <v>20516.22997</v>
      </c>
    </row>
    <row r="136" spans="1:5" s="15" customFormat="1" hidden="1" outlineLevel="2" x14ac:dyDescent="0.25">
      <c r="A136" s="48" t="s">
        <v>184</v>
      </c>
      <c r="B136" s="52">
        <v>2560</v>
      </c>
      <c r="C136" s="57" t="s">
        <v>46</v>
      </c>
      <c r="D136" s="61">
        <f>IF(SUM(B136)&lt;&gt;0,E136/B136,"")</f>
        <v>8.0141523320312498</v>
      </c>
      <c r="E136" s="66">
        <v>20516.22997</v>
      </c>
    </row>
    <row r="137" spans="1:5" s="44" customFormat="1" ht="18" customHeight="1" collapsed="1" x14ac:dyDescent="0.25">
      <c r="A137" s="45" t="s">
        <v>185</v>
      </c>
      <c r="B137" s="50">
        <v>0</v>
      </c>
      <c r="C137" s="55"/>
      <c r="D137" s="59" t="str">
        <f>IF(AND(SUM(B137)&lt;&gt;0,TRIM(C137)&lt;&gt;""),E137/B137,"")</f>
        <v/>
      </c>
      <c r="E137" s="64">
        <f>SUM(E138)</f>
        <v>4596.0538899999992</v>
      </c>
    </row>
    <row r="138" spans="1:5" s="46" customFormat="1" ht="18" hidden="1" customHeight="1" outlineLevel="1" collapsed="1" x14ac:dyDescent="0.25">
      <c r="A138" s="47" t="s">
        <v>186</v>
      </c>
      <c r="B138" s="51">
        <v>0</v>
      </c>
      <c r="C138" s="56"/>
      <c r="D138" s="60" t="str">
        <f>IF(AND(SUM(B138)&lt;&gt;0,TRIM(C138)&lt;&gt;""),E138/B138,"")</f>
        <v/>
      </c>
      <c r="E138" s="65">
        <f>SUM(E139:E142)</f>
        <v>4596.0538899999992</v>
      </c>
    </row>
    <row r="139" spans="1:5" s="15" customFormat="1" hidden="1" outlineLevel="2" x14ac:dyDescent="0.25">
      <c r="A139" s="48" t="s">
        <v>187</v>
      </c>
      <c r="B139" s="52">
        <v>20</v>
      </c>
      <c r="C139" s="57" t="s">
        <v>46</v>
      </c>
      <c r="D139" s="61">
        <f>IF(SUM(B139)&lt;&gt;0,E139/B139,"")</f>
        <v>0.42820249999999999</v>
      </c>
      <c r="E139" s="66">
        <v>8.5640499999999999</v>
      </c>
    </row>
    <row r="140" spans="1:5" s="15" customFormat="1" hidden="1" outlineLevel="2" x14ac:dyDescent="0.25">
      <c r="A140" s="48" t="s">
        <v>188</v>
      </c>
      <c r="B140" s="52">
        <v>20</v>
      </c>
      <c r="C140" s="57" t="s">
        <v>46</v>
      </c>
      <c r="D140" s="61">
        <f>IF(SUM(B140)&lt;&gt;0,E140/B140,"")</f>
        <v>0.37232499999999996</v>
      </c>
      <c r="E140" s="66">
        <v>7.4464999999999995</v>
      </c>
    </row>
    <row r="141" spans="1:5" s="15" customFormat="1" hidden="1" outlineLevel="2" x14ac:dyDescent="0.25">
      <c r="A141" s="48" t="s">
        <v>189</v>
      </c>
      <c r="B141" s="52">
        <v>6735</v>
      </c>
      <c r="C141" s="57" t="s">
        <v>46</v>
      </c>
      <c r="D141" s="61">
        <f>IF(SUM(B141)&lt;&gt;0,E141/B141,"")</f>
        <v>0.34923401039346691</v>
      </c>
      <c r="E141" s="66">
        <v>2352.0910599999997</v>
      </c>
    </row>
    <row r="142" spans="1:5" s="15" customFormat="1" hidden="1" outlineLevel="2" x14ac:dyDescent="0.25">
      <c r="A142" s="48" t="s">
        <v>190</v>
      </c>
      <c r="B142" s="52">
        <v>6735</v>
      </c>
      <c r="C142" s="57" t="s">
        <v>46</v>
      </c>
      <c r="D142" s="61">
        <f>IF(SUM(B142)&lt;&gt;0,E142/B142,"")</f>
        <v>0.33080212026726058</v>
      </c>
      <c r="E142" s="66">
        <v>2227.95228</v>
      </c>
    </row>
    <row r="143" spans="1:5" s="44" customFormat="1" ht="18" customHeight="1" collapsed="1" x14ac:dyDescent="0.25">
      <c r="A143" s="45" t="s">
        <v>191</v>
      </c>
      <c r="B143" s="50">
        <v>0</v>
      </c>
      <c r="C143" s="55"/>
      <c r="D143" s="59" t="str">
        <f>IF(AND(SUM(B143)&lt;&gt;0,TRIM(C143)&lt;&gt;""),E143/B143,"")</f>
        <v/>
      </c>
      <c r="E143" s="64">
        <f>SUM(E144,E148)</f>
        <v>7476.1851699999997</v>
      </c>
    </row>
    <row r="144" spans="1:5" s="46" customFormat="1" ht="18" hidden="1" customHeight="1" outlineLevel="1" collapsed="1" x14ac:dyDescent="0.25">
      <c r="A144" s="47" t="s">
        <v>192</v>
      </c>
      <c r="B144" s="51">
        <v>0</v>
      </c>
      <c r="C144" s="56"/>
      <c r="D144" s="60" t="str">
        <f>IF(AND(SUM(B144)&lt;&gt;0,TRIM(C144)&lt;&gt;""),E144/B144,"")</f>
        <v/>
      </c>
      <c r="E144" s="65">
        <f>SUM(E145:E147)</f>
        <v>6909.8290999999999</v>
      </c>
    </row>
    <row r="145" spans="1:5" s="15" customFormat="1" hidden="1" outlineLevel="2" x14ac:dyDescent="0.25">
      <c r="A145" s="48" t="s">
        <v>193</v>
      </c>
      <c r="B145" s="52">
        <v>2</v>
      </c>
      <c r="C145" s="57" t="s">
        <v>109</v>
      </c>
      <c r="D145" s="61">
        <f>IF(SUM(B145)&lt;&gt;0,E145/B145,"")</f>
        <v>1182.4029949999999</v>
      </c>
      <c r="E145" s="66">
        <v>2364.8059899999998</v>
      </c>
    </row>
    <row r="146" spans="1:5" s="15" customFormat="1" hidden="1" outlineLevel="2" x14ac:dyDescent="0.25">
      <c r="A146" s="48" t="s">
        <v>194</v>
      </c>
      <c r="B146" s="52">
        <v>2</v>
      </c>
      <c r="C146" s="57" t="s">
        <v>109</v>
      </c>
      <c r="D146" s="61">
        <f>IF(SUM(B146)&lt;&gt;0,E146/B146,"")</f>
        <v>1638.5439900000001</v>
      </c>
      <c r="E146" s="66">
        <v>3277.0879800000002</v>
      </c>
    </row>
    <row r="147" spans="1:5" s="15" customFormat="1" hidden="1" outlineLevel="2" x14ac:dyDescent="0.25">
      <c r="A147" s="48" t="s">
        <v>195</v>
      </c>
      <c r="B147" s="52">
        <v>2</v>
      </c>
      <c r="C147" s="57" t="s">
        <v>109</v>
      </c>
      <c r="D147" s="61">
        <f>IF(SUM(B147)&lt;&gt;0,E147/B147,"")</f>
        <v>633.96756500000004</v>
      </c>
      <c r="E147" s="66">
        <v>1267.9351300000001</v>
      </c>
    </row>
    <row r="148" spans="1:5" s="46" customFormat="1" ht="18" hidden="1" customHeight="1" outlineLevel="1" collapsed="1" x14ac:dyDescent="0.25">
      <c r="A148" s="47" t="s">
        <v>196</v>
      </c>
      <c r="B148" s="51">
        <v>0</v>
      </c>
      <c r="C148" s="56"/>
      <c r="D148" s="60" t="str">
        <f>IF(AND(SUM(B148)&lt;&gt;0,TRIM(C148)&lt;&gt;""),E148/B148,"")</f>
        <v/>
      </c>
      <c r="E148" s="65">
        <f>SUM(E149:E150)</f>
        <v>566.35607000000005</v>
      </c>
    </row>
    <row r="149" spans="1:5" s="15" customFormat="1" hidden="1" outlineLevel="2" x14ac:dyDescent="0.25">
      <c r="A149" s="48" t="s">
        <v>197</v>
      </c>
      <c r="B149" s="52">
        <v>2</v>
      </c>
      <c r="C149" s="57" t="s">
        <v>109</v>
      </c>
      <c r="D149" s="61">
        <f>IF(SUM(B149)&lt;&gt;0,E149/B149,"")</f>
        <v>135.85019500000001</v>
      </c>
      <c r="E149" s="66">
        <v>271.70039000000003</v>
      </c>
    </row>
    <row r="150" spans="1:5" s="15" customFormat="1" hidden="1" outlineLevel="2" x14ac:dyDescent="0.25">
      <c r="A150" s="48" t="s">
        <v>198</v>
      </c>
      <c r="B150" s="52">
        <v>2</v>
      </c>
      <c r="C150" s="57" t="s">
        <v>109</v>
      </c>
      <c r="D150" s="61">
        <f>IF(SUM(B150)&lt;&gt;0,E150/B150,"")</f>
        <v>147.32783999999998</v>
      </c>
      <c r="E150" s="66">
        <v>294.65567999999996</v>
      </c>
    </row>
    <row r="151" spans="1:5" s="44" customFormat="1" ht="18" customHeight="1" collapsed="1" x14ac:dyDescent="0.25">
      <c r="A151" s="45" t="s">
        <v>199</v>
      </c>
      <c r="B151" s="50">
        <v>0</v>
      </c>
      <c r="C151" s="55"/>
      <c r="D151" s="59" t="str">
        <f>IF(AND(SUM(B151)&lt;&gt;0,TRIM(C151)&lt;&gt;""),E151/B151,"")</f>
        <v/>
      </c>
      <c r="E151" s="64">
        <f>SUM(E152)</f>
        <v>401952.25678000005</v>
      </c>
    </row>
    <row r="152" spans="1:5" s="46" customFormat="1" ht="18" hidden="1" customHeight="1" outlineLevel="1" collapsed="1" x14ac:dyDescent="0.25">
      <c r="A152" s="47" t="s">
        <v>200</v>
      </c>
      <c r="B152" s="51">
        <v>0</v>
      </c>
      <c r="C152" s="56"/>
      <c r="D152" s="60" t="str">
        <f>IF(AND(SUM(B152)&lt;&gt;0,TRIM(C152)&lt;&gt;""),E152/B152,"")</f>
        <v/>
      </c>
      <c r="E152" s="65">
        <f>SUM(E153:E153)</f>
        <v>401952.25678000005</v>
      </c>
    </row>
    <row r="153" spans="1:5" s="15" customFormat="1" hidden="1" outlineLevel="2" x14ac:dyDescent="0.25">
      <c r="A153" s="48" t="s">
        <v>201</v>
      </c>
      <c r="B153" s="52">
        <v>14060</v>
      </c>
      <c r="C153" s="57" t="s">
        <v>46</v>
      </c>
      <c r="D153" s="61">
        <f>IF(SUM(B153)&lt;&gt;0,E153/B153,"")</f>
        <v>28.588353967283076</v>
      </c>
      <c r="E153" s="66">
        <v>401952.25678000005</v>
      </c>
    </row>
    <row r="154" spans="1:5" s="44" customFormat="1" ht="18" customHeight="1" collapsed="1" x14ac:dyDescent="0.25">
      <c r="A154" s="45" t="s">
        <v>202</v>
      </c>
      <c r="B154" s="50">
        <v>0</v>
      </c>
      <c r="C154" s="55"/>
      <c r="D154" s="59" t="str">
        <f>IF(AND(SUM(B154)&lt;&gt;0,TRIM(C154)&lt;&gt;""),E154/B154,"")</f>
        <v/>
      </c>
      <c r="E154" s="64">
        <f>SUM(E155)</f>
        <v>79824.674589999995</v>
      </c>
    </row>
    <row r="155" spans="1:5" s="46" customFormat="1" ht="18" hidden="1" customHeight="1" outlineLevel="1" collapsed="1" x14ac:dyDescent="0.25">
      <c r="A155" s="47" t="s">
        <v>203</v>
      </c>
      <c r="B155" s="51">
        <v>0</v>
      </c>
      <c r="C155" s="56"/>
      <c r="D155" s="60" t="str">
        <f>IF(AND(SUM(B155)&lt;&gt;0,TRIM(C155)&lt;&gt;""),E155/B155,"")</f>
        <v/>
      </c>
      <c r="E155" s="65">
        <f>SUM(E156:E156)</f>
        <v>79824.674589999995</v>
      </c>
    </row>
    <row r="156" spans="1:5" s="15" customFormat="1" hidden="1" outlineLevel="2" x14ac:dyDescent="0.25">
      <c r="A156" s="48" t="s">
        <v>204</v>
      </c>
      <c r="B156" s="52">
        <v>17500</v>
      </c>
      <c r="C156" s="57" t="s">
        <v>205</v>
      </c>
      <c r="D156" s="61">
        <f>IF(SUM(B156)&lt;&gt;0,E156/B156,"")</f>
        <v>4.5614099765714284</v>
      </c>
      <c r="E156" s="66">
        <v>79824.674589999995</v>
      </c>
    </row>
    <row r="157" spans="1:5" s="44" customFormat="1" ht="18" customHeight="1" collapsed="1" x14ac:dyDescent="0.25">
      <c r="A157" s="45" t="s">
        <v>206</v>
      </c>
      <c r="B157" s="50">
        <v>0</v>
      </c>
      <c r="C157" s="55"/>
      <c r="D157" s="59" t="str">
        <f>IF(AND(SUM(B157)&lt;&gt;0,TRIM(C157)&lt;&gt;""),E157/B157,"")</f>
        <v/>
      </c>
      <c r="E157" s="64">
        <f>SUM(E158)</f>
        <v>149671.26486</v>
      </c>
    </row>
    <row r="158" spans="1:5" s="46" customFormat="1" ht="18" hidden="1" customHeight="1" outlineLevel="1" collapsed="1" x14ac:dyDescent="0.25">
      <c r="A158" s="47" t="s">
        <v>207</v>
      </c>
      <c r="B158" s="51">
        <v>0</v>
      </c>
      <c r="C158" s="56"/>
      <c r="D158" s="60" t="str">
        <f>IF(AND(SUM(B158)&lt;&gt;0,TRIM(C158)&lt;&gt;""),E158/B158,"")</f>
        <v/>
      </c>
      <c r="E158" s="65">
        <f>SUM(E159:E159)</f>
        <v>149671.26486</v>
      </c>
    </row>
    <row r="159" spans="1:5" s="15" customFormat="1" hidden="1" outlineLevel="2" x14ac:dyDescent="0.25">
      <c r="A159" s="48" t="s">
        <v>208</v>
      </c>
      <c r="B159" s="52">
        <v>17500</v>
      </c>
      <c r="C159" s="57" t="s">
        <v>205</v>
      </c>
      <c r="D159" s="61">
        <f>IF(SUM(B159)&lt;&gt;0,E159/B159,"")</f>
        <v>8.5526437062857141</v>
      </c>
      <c r="E159" s="66">
        <v>149671.26486</v>
      </c>
    </row>
    <row r="160" spans="1:5" s="44" customFormat="1" ht="18" customHeight="1" collapsed="1" x14ac:dyDescent="0.25">
      <c r="A160" s="45" t="s">
        <v>209</v>
      </c>
      <c r="B160" s="50">
        <v>0</v>
      </c>
      <c r="C160" s="55"/>
      <c r="D160" s="59" t="str">
        <f>IF(AND(SUM(B160)&lt;&gt;0,TRIM(C160)&lt;&gt;""),E160/B160,"")</f>
        <v/>
      </c>
      <c r="E160" s="64">
        <f>SUM(E161)</f>
        <v>209539.7708</v>
      </c>
    </row>
    <row r="161" spans="1:5" s="46" customFormat="1" ht="18" hidden="1" customHeight="1" outlineLevel="1" collapsed="1" x14ac:dyDescent="0.25">
      <c r="A161" s="47" t="s">
        <v>210</v>
      </c>
      <c r="B161" s="51">
        <v>0</v>
      </c>
      <c r="C161" s="56"/>
      <c r="D161" s="60" t="str">
        <f>IF(AND(SUM(B161)&lt;&gt;0,TRIM(C161)&lt;&gt;""),E161/B161,"")</f>
        <v/>
      </c>
      <c r="E161" s="65">
        <f>SUM(E162:E162)</f>
        <v>209539.7708</v>
      </c>
    </row>
    <row r="162" spans="1:5" s="15" customFormat="1" hidden="1" outlineLevel="2" x14ac:dyDescent="0.25">
      <c r="A162" s="48" t="s">
        <v>211</v>
      </c>
      <c r="B162" s="52">
        <v>17500</v>
      </c>
      <c r="C162" s="57" t="s">
        <v>205</v>
      </c>
      <c r="D162" s="61">
        <f>IF(SUM(B162)&lt;&gt;0,E162/B162,"")</f>
        <v>11.973701188571429</v>
      </c>
      <c r="E162" s="66">
        <v>209539.7708</v>
      </c>
    </row>
    <row r="163" spans="1:5" s="44" customFormat="1" ht="18" customHeight="1" collapsed="1" x14ac:dyDescent="0.25">
      <c r="A163" s="45" t="s">
        <v>212</v>
      </c>
      <c r="B163" s="50">
        <v>0</v>
      </c>
      <c r="C163" s="55"/>
      <c r="D163" s="59" t="str">
        <f>IF(AND(SUM(B163)&lt;&gt;0,TRIM(C163)&lt;&gt;""),E163/B163,"")</f>
        <v/>
      </c>
      <c r="E163" s="64">
        <f>SUM(E164)</f>
        <v>239474.02377</v>
      </c>
    </row>
    <row r="164" spans="1:5" s="46" customFormat="1" ht="18" hidden="1" customHeight="1" outlineLevel="1" collapsed="1" x14ac:dyDescent="0.25">
      <c r="A164" s="47" t="s">
        <v>213</v>
      </c>
      <c r="B164" s="51">
        <v>0</v>
      </c>
      <c r="C164" s="56"/>
      <c r="D164" s="60" t="str">
        <f>IF(AND(SUM(B164)&lt;&gt;0,TRIM(C164)&lt;&gt;""),E164/B164,"")</f>
        <v/>
      </c>
      <c r="E164" s="65">
        <f>SUM(E165:E165)</f>
        <v>239474.02377</v>
      </c>
    </row>
    <row r="165" spans="1:5" s="15" customFormat="1" hidden="1" outlineLevel="2" x14ac:dyDescent="0.25">
      <c r="A165" s="48" t="s">
        <v>214</v>
      </c>
      <c r="B165" s="52">
        <v>17500</v>
      </c>
      <c r="C165" s="57" t="s">
        <v>205</v>
      </c>
      <c r="D165" s="61">
        <f>IF(SUM(B165)&lt;&gt;0,E165/B165,"")</f>
        <v>13.684229929714286</v>
      </c>
      <c r="E165" s="66">
        <v>239474.02377</v>
      </c>
    </row>
    <row r="166" spans="1:5" s="44" customFormat="1" ht="21" customHeight="1" x14ac:dyDescent="0.25">
      <c r="A166" s="49"/>
      <c r="B166" s="53"/>
      <c r="C166" s="58"/>
      <c r="D166" s="62"/>
      <c r="E166" s="67">
        <f>SUM(E$2,E$21,E$31,E$48,E$51,E$55,E$58,E$61,E$68,E$71,E$76,E$81,E$92,E$97,E$100,E$108,E$120,E$125,E$130,E$137,E$143,E$151,E$154,E$157,E$160,E$163)</f>
        <v>1720428.6999900001</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2021-07-05T15:55:21Z</dcterms:modified>
</cp:coreProperties>
</file>